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6335" windowHeight="8505" tabRatio="1000" activeTab="0"/>
  </bookViews>
  <sheets>
    <sheet name="RESUMEN" sheetId="1" r:id="rId1"/>
    <sheet name="META 1" sheetId="2" r:id="rId2"/>
    <sheet name="META 2" sheetId="3" r:id="rId3"/>
    <sheet name="META 3a" sheetId="4" r:id="rId4"/>
    <sheet name="META 3b" sheetId="5" r:id="rId5"/>
    <sheet name="META 3c" sheetId="6" r:id="rId6"/>
    <sheet name="META 4" sheetId="7" r:id="rId7"/>
    <sheet name="META 5" sheetId="8" r:id="rId8"/>
    <sheet name="META 6" sheetId="9" r:id="rId9"/>
    <sheet name="META 8" sheetId="10" r:id="rId10"/>
    <sheet name="Metas Muni" sheetId="11" state="hidden" r:id="rId11"/>
    <sheet name="Hoja1" sheetId="12" state="hidden" r:id="rId12"/>
    <sheet name="Hoja2" sheetId="13" state="hidden" r:id="rId13"/>
    <sheet name="Hoja3" sheetId="14" state="hidden" r:id="rId14"/>
    <sheet name="Hoja4" sheetId="15" state="hidden" r:id="rId15"/>
    <sheet name="Hoja5" sheetId="16" state="hidden" r:id="rId16"/>
    <sheet name="Metas" sheetId="17" state="hidden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<sst xmlns="http://schemas.openxmlformats.org/spreadsheetml/2006/main" count="2930" uniqueCount="284">
  <si>
    <t>COMUNA</t>
  </si>
  <si>
    <t>ESTABLECIMIENTO</t>
  </si>
  <si>
    <t>NUMERADOR</t>
  </si>
  <si>
    <t>DENOMINADOR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</si>
  <si>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</si>
  <si>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</si>
  <si>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</si>
  <si>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</si>
  <si>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</si>
  <si>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</si>
  <si>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</si>
  <si>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</si>
  <si>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</si>
  <si>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</si>
  <si>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</si>
  <si>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</si>
  <si>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</si>
  <si>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</si>
  <si>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</si>
  <si>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A DICBRE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</si>
  <si>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</si>
  <si>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</si>
  <si>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</si>
  <si>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</si>
  <si>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</si>
  <si>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</si>
  <si>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</si>
  <si>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</si>
  <si>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</si>
  <si>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</si>
  <si>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</si>
  <si>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</si>
  <si>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</si>
  <si>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</si>
  <si>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</si>
  <si>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</si>
  <si>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</si>
  <si>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</si>
  <si>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</si>
  <si>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</si>
  <si>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</si>
  <si>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</si>
  <si>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</si>
  <si>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</si>
  <si>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</si>
  <si>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</si>
  <si>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</si>
  <si>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</si>
  <si>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</si>
  <si>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</si>
  <si>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</si>
  <si>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</si>
  <si>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</si>
  <si>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</si>
  <si>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</si>
  <si>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</si>
  <si>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</si>
  <si>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</si>
  <si>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</si>
  <si>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</si>
  <si>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</si>
  <si>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</si>
  <si>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</si>
  <si>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</si>
  <si>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</si>
  <si>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</si>
  <si>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</si>
  <si>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</si>
  <si>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</si>
  <si>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</si>
  <si>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</si>
  <si>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</si>
  <si>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</si>
  <si>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</si>
  <si>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</si>
  <si>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</si>
  <si>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</si>
  <si>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</si>
  <si>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</si>
  <si>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</si>
  <si>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</si>
  <si>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</si>
  <si>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</si>
  <si>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</si>
  <si>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</si>
  <si>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</si>
  <si>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</si>
  <si>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</si>
  <si>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</si>
  <si>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</si>
  <si>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</si>
  <si>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</si>
  <si>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</si>
  <si>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</si>
  <si>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</si>
  <si>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</si>
  <si>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</si>
  <si>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</si>
  <si>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</si>
  <si>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</si>
  <si>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</si>
  <si>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</si>
  <si>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</si>
  <si>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</si>
  <si>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</si>
  <si>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</si>
  <si>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</si>
  <si>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</si>
  <si>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</si>
  <si>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</si>
  <si>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</si>
  <si>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</si>
  <si>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</si>
  <si>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</si>
  <si>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</si>
  <si>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</si>
  <si>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</si>
  <si>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</si>
  <si>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</si>
  <si>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</si>
  <si>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</si>
  <si>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</si>
  <si>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</si>
  <si>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</si>
  <si>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</si>
  <si>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</si>
  <si>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</si>
  <si>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</si>
  <si>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</si>
  <si>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</si>
  <si>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</si>
  <si>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</si>
  <si>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</si>
  <si>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</si>
  <si>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</si>
  <si>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</si>
  <si>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</si>
  <si>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</si>
  <si>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</si>
  <si>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</si>
  <si>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</si>
  <si>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</si>
  <si>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</si>
  <si>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</si>
  <si>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</si>
  <si>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</si>
  <si>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</si>
  <si>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</si>
  <si>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</si>
  <si>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</si>
  <si>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</si>
  <si>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</si>
  <si>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</si>
  <si>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</si>
  <si>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</si>
  <si>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</si>
  <si>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</si>
  <si>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</si>
  <si>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</si>
  <si>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</si>
  <si>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</si>
  <si>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</si>
  <si>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</si>
  <si>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</si>
  <si>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</si>
  <si>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</si>
  <si>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</si>
  <si>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</si>
  <si>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</si>
  <si>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Indicador</t>
  </si>
  <si>
    <t>Resultado</t>
  </si>
  <si>
    <t>TOTAL MUNICIPAL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</si>
  <si>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</si>
  <si>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</si>
  <si>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</si>
  <si>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</si>
  <si>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</si>
  <si>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</si>
  <si>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</si>
  <si>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</si>
  <si>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</si>
  <si>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</si>
  <si>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</si>
  <si>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</si>
  <si>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</si>
  <si>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</si>
  <si>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</si>
  <si>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</si>
  <si>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</si>
  <si>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</si>
  <si>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COQUIMBO</t>
  </si>
  <si>
    <t>CANELA</t>
  </si>
  <si>
    <t>RURAL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</si>
  <si>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</si>
  <si>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</si>
  <si>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</si>
  <si>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</si>
  <si>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</si>
  <si>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</si>
  <si>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</si>
  <si>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</si>
  <si>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</si>
  <si>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</si>
  <si>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METAS ANUALES</t>
  </si>
  <si>
    <t>META Nº1</t>
  </si>
  <si>
    <t>META Nº2</t>
  </si>
  <si>
    <t>META Nº4</t>
  </si>
  <si>
    <t>META Nº5</t>
  </si>
  <si>
    <t>META Nº6</t>
  </si>
  <si>
    <t>META Nº8</t>
  </si>
  <si>
    <t>METAS A JUNIO</t>
  </si>
  <si>
    <t>META 1: RECUPERACIÓN DEL DESARROLLO PSICOMOTOR</t>
  </si>
  <si>
    <t xml:space="preserve">Nº de Niños y Niñas de 12-23 meses con riesgo del desarrollo psicomotor recuperados </t>
  </si>
  <si>
    <t>Nº de Mujeres de 25 a 64 años inscritas validadas con PAP vigente</t>
  </si>
  <si>
    <t>META 3a: COBERTURA DE ALTA ODONTOLÓGICA TOTAL EN ADOLESCENTES DE 12 AÑOS</t>
  </si>
  <si>
    <t>N° de Adolescentes de 12 años con alta odontológica total</t>
  </si>
  <si>
    <t>META 3b: COBERTURA DE ALTA ODONTOLÓGICA EN EMBARAZADAS</t>
  </si>
  <si>
    <t>Nº de embarazadas con alta odontológica total</t>
  </si>
  <si>
    <t xml:space="preserve">Nº de embarazadas ingresadas a Programa Prenatal </t>
  </si>
  <si>
    <t>Nº de altas odontológicas totales en niños de 6 años</t>
  </si>
  <si>
    <t>Total de niños de 6 años inscritos validados</t>
  </si>
  <si>
    <t>META 4: COBERTURA EFECTIVA DE DM2 EN PERSONAS DE 15 Y MÁS AÑOS</t>
  </si>
  <si>
    <t>Nº de personas con DM 2 de 15 y más años con 
Hb A1c &lt; 7%, según ultimo control vigente</t>
  </si>
  <si>
    <t>META 5: COBERTURA EFECTIVA DE HTA EN PERSONAS DE 15 Y MÁS AÑOS</t>
  </si>
  <si>
    <t>Nº de personas hipertensas de 15 y más años con 
PA  &lt;  140/90 mmHg,  según ultimo control vigente</t>
  </si>
  <si>
    <t>Nº de hipertensos de 15 y más, esperados según prevalencia</t>
  </si>
  <si>
    <t>META 6: COBERTURA DE LACTANCIA MATERNA EXCLUSIVA (LME) EN MENORES DE 6 MESES DE VIDA</t>
  </si>
  <si>
    <t xml:space="preserve">Nº de niños y niñas que al control de salud del 6to mes recibieorn LME </t>
  </si>
  <si>
    <t xml:space="preserve">Nº de menores con control de salud del 6to mes </t>
  </si>
  <si>
    <t>META 2 : COBERTURA DE PAPANICOLAU</t>
  </si>
  <si>
    <t>META 8 : EVALUACIÓN ANUAL DE LOS PIES EN PERSONAS CON DM BAJO CONTROL DE 15 AÑOS Y MÁS</t>
  </si>
  <si>
    <t>Nº de Niños y Niñas de 12-23 meses diagnosticados con riesgo del desarrollo psicomotor en su primera evaluación</t>
  </si>
  <si>
    <t>Nº de personas con DM de 15 años y más bajo control con evaluación vigente de pie diabetico</t>
  </si>
  <si>
    <t>Nº de personas con DM de 15 años y más bajo control al corte</t>
  </si>
  <si>
    <t>COMBARBALÁ</t>
  </si>
  <si>
    <t>COBERTURA DE ALTA ODONTOLÓGICA TOTAL EN ADOLESCENTES DE 12 AÑOS</t>
  </si>
  <si>
    <t>COBERTURA DE ALTA ODONTOLÓGICA EN EMBARAZADAS</t>
  </si>
  <si>
    <t>COBERTURA DE ALTA ODONTOLÓGICA TOTAL EN ADOLESCENTES DE 6 AÑOS</t>
  </si>
  <si>
    <t>RECUPERACIÓN DEL DSM</t>
  </si>
  <si>
    <t>COBERTURA DEL PAP</t>
  </si>
  <si>
    <t>META Nº3a</t>
  </si>
  <si>
    <t>META Nº3b</t>
  </si>
  <si>
    <t>META Nº3c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</si>
  <si>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</si>
  <si>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</si>
  <si>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</si>
  <si>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 BAJO CONTROL DE 15 AÑOS Y MÁS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</si>
  <si>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</si>
  <si>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</si>
  <si>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</si>
  <si>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</si>
  <si>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</si>
  <si>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TOTAL LA HIGUERA</t>
  </si>
  <si>
    <t>04105-PAIHUANO</t>
  </si>
  <si>
    <t>105306-CES. PAIHUANO</t>
  </si>
  <si>
    <t>105475-P.S.R. HORCON</t>
  </si>
  <si>
    <t>105476-P.S.R. MONTE GRANDE</t>
  </si>
  <si>
    <t>105477-P.S.R. PISCO ELQUI</t>
  </si>
  <si>
    <t>TOTAL PAIHUANO</t>
  </si>
  <si>
    <t>LA HIGUERA</t>
  </si>
  <si>
    <t>PAIHUANO</t>
  </si>
  <si>
    <t>META 3c: COBERTURA DE ALTA ODONTOLÓGICA TOTAL EN NIÑOS DE 6 AÑOS</t>
  </si>
  <si>
    <t>Población 65 y más años estimada según prevalencia (población inscrita Fonasa de 65 y más años x 64,3%)</t>
  </si>
  <si>
    <t>Población 15-64 años estimada según prevalencia (población inscrita Fonasa de 15 a 64 años x 15,7%)</t>
  </si>
  <si>
    <t xml:space="preserve">Total de Adolescentes de 12 años inscritos validados </t>
  </si>
  <si>
    <t>Nº de mujeres comprometidas como disminución de cierre de brecha de vigencia de PAP a Junio 2015*</t>
  </si>
  <si>
    <t>Nº de Mujeres de 25 a 64 años inscritas validadas con PAP vigente a Junio 2015*</t>
  </si>
  <si>
    <t>*Según O.T. Metas Ley 19.813. DIVAP-MINSAL Oct 2015</t>
  </si>
  <si>
    <t>MINISTERIO DE SALUD</t>
  </si>
  <si>
    <t>SERVICIO DE SALUD COQUIMBO</t>
  </si>
  <si>
    <t>SUBDIRECCION DE GESTION  ASISTENCIAL</t>
  </si>
  <si>
    <t>SUBDEPTO DE ESTADÍSTICA Y GESTIÓN DE LA INFORMACIÓN</t>
  </si>
  <si>
    <t>METAS SANITARIAS LEY 19.813</t>
  </si>
  <si>
    <t>Recuperación del Desarrollo Psicomotor</t>
  </si>
  <si>
    <t>Cobertura de Papanicolau</t>
  </si>
  <si>
    <t>Cobertura de Alta Odontológica Total en Adolescentes de 12 años</t>
  </si>
  <si>
    <t>Cobertura de Alta Odontológica en Embarazadas</t>
  </si>
  <si>
    <t>Cobertura de Alta Odontológica Total en Niños de 6 años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</si>
  <si>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</si>
  <si>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</si>
  <si>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</si>
  <si>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DM2 bajo control de 15 años y más</t>
  </si>
  <si>
    <t>CORTE A ABRIL</t>
  </si>
  <si>
    <t>RESUMEN DE CUMPLIMIENTO DE METAS A DICIEMBRE 2016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</si>
</sst>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10"/>
      <color indexed="4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/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rgb="FFEBEBEB"/>
      </left>
      <right/>
      <top/>
      <bottom/>
    </border>
    <border>
      <left style="medium">
        <color indexed="9"/>
      </left>
      <right/>
      <top style="medium">
        <color indexed="9"/>
      </top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/>
    </border>
    <border>
      <left>
        <color indexed="63"/>
      </left>
      <right style="thick">
        <color indexed="9"/>
      </right>
      <top/>
      <bottom/>
    </border>
    <border>
      <left>
        <color indexed="6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/>
      <bottom/>
    </border>
    <border>
      <left>
        <color indexed="63"/>
      </left>
      <right style="thick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9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449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9" fontId="13" fillId="34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12" fillId="35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10" fontId="0" fillId="0" borderId="0" xfId="0" applyNumberFormat="1" applyAlignment="1">
      <alignment horizontal="left" indent="1"/>
    </xf>
    <xf numFmtId="172" fontId="0" fillId="0" borderId="0" xfId="0" applyNumberFormat="1" applyFont="1" applyAlignment="1">
      <alignment/>
    </xf>
    <xf numFmtId="171" fontId="12" fillId="34" borderId="14" xfId="5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1" fillId="0" borderId="0" xfId="48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3" fillId="0" borderId="14" xfId="59" applyNumberFormat="1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/>
    </xf>
    <xf numFmtId="1" fontId="1" fillId="0" borderId="0" xfId="48" applyNumberFormat="1" applyFont="1" applyAlignment="1">
      <alignment/>
    </xf>
    <xf numFmtId="1" fontId="0" fillId="0" borderId="0" xfId="0" applyNumberFormat="1" applyAlignment="1">
      <alignment/>
    </xf>
    <xf numFmtId="174" fontId="1" fillId="0" borderId="0" xfId="48" applyNumberFormat="1" applyFont="1" applyAlignment="1">
      <alignment/>
    </xf>
    <xf numFmtId="10" fontId="1" fillId="0" borderId="0" xfId="59" applyNumberFormat="1" applyFont="1" applyAlignment="1">
      <alignment/>
    </xf>
    <xf numFmtId="10" fontId="0" fillId="0" borderId="0" xfId="0" applyNumberFormat="1" applyAlignment="1">
      <alignment/>
    </xf>
    <xf numFmtId="181" fontId="1" fillId="0" borderId="0" xfId="48" applyNumberFormat="1" applyFont="1" applyAlignment="1">
      <alignment/>
    </xf>
    <xf numFmtId="180" fontId="1" fillId="0" borderId="0" xfId="48" applyNumberFormat="1" applyFont="1" applyAlignment="1">
      <alignment/>
    </xf>
    <xf numFmtId="10" fontId="1" fillId="0" borderId="0" xfId="59" applyNumberFormat="1" applyFont="1" applyFill="1" applyAlignment="1">
      <alignment/>
    </xf>
    <xf numFmtId="181" fontId="0" fillId="0" borderId="0" xfId="0" applyNumberFormat="1" applyAlignment="1">
      <alignment/>
    </xf>
    <xf numFmtId="182" fontId="15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5" fontId="1" fillId="0" borderId="0" xfId="48" applyNumberFormat="1" applyFont="1" applyAlignment="1">
      <alignment/>
    </xf>
    <xf numFmtId="172" fontId="1" fillId="0" borderId="0" xfId="48" applyNumberFormat="1" applyFont="1" applyFill="1" applyAlignment="1">
      <alignment/>
    </xf>
    <xf numFmtId="172" fontId="1" fillId="0" borderId="1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/>
    </xf>
    <xf numFmtId="172" fontId="1" fillId="0" borderId="0" xfId="48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10" fontId="0" fillId="0" borderId="0" xfId="59" applyNumberFormat="1" applyFont="1" applyAlignment="1">
      <alignment horizontal="left" indent="1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10" fontId="14" fillId="36" borderId="0" xfId="59" applyNumberFormat="1" applyFont="1" applyFill="1" applyBorder="1" applyAlignment="1">
      <alignment horizontal="left" wrapText="1"/>
    </xf>
    <xf numFmtId="10" fontId="11" fillId="36" borderId="0" xfId="59" applyNumberFormat="1" applyFont="1" applyFill="1" applyBorder="1" applyAlignment="1">
      <alignment horizontal="left" wrapText="1"/>
    </xf>
    <xf numFmtId="0" fontId="11" fillId="36" borderId="21" xfId="0" applyFont="1" applyFill="1" applyBorder="1" applyAlignment="1">
      <alignment horizontal="center" wrapText="1"/>
    </xf>
    <xf numFmtId="172" fontId="11" fillId="36" borderId="21" xfId="48" applyNumberFormat="1" applyFont="1" applyFill="1" applyBorder="1" applyAlignment="1">
      <alignment horizontal="center" wrapText="1"/>
    </xf>
    <xf numFmtId="174" fontId="11" fillId="36" borderId="21" xfId="48" applyNumberFormat="1" applyFont="1" applyFill="1" applyBorder="1" applyAlignment="1">
      <alignment horizontal="center" wrapText="1"/>
    </xf>
    <xf numFmtId="0" fontId="9" fillId="36" borderId="0" xfId="0" applyNumberFormat="1" applyFont="1" applyFill="1" applyAlignment="1">
      <alignment/>
    </xf>
    <xf numFmtId="174" fontId="9" fillId="36" borderId="0" xfId="48" applyNumberFormat="1" applyFont="1" applyFill="1" applyAlignment="1">
      <alignment/>
    </xf>
    <xf numFmtId="172" fontId="9" fillId="36" borderId="0" xfId="48" applyNumberFormat="1" applyFont="1" applyFill="1" applyAlignment="1">
      <alignment/>
    </xf>
    <xf numFmtId="1" fontId="9" fillId="36" borderId="0" xfId="48" applyNumberFormat="1" applyFont="1" applyFill="1" applyAlignment="1">
      <alignment/>
    </xf>
    <xf numFmtId="1" fontId="9" fillId="36" borderId="0" xfId="0" applyNumberFormat="1" applyFont="1" applyFill="1" applyAlignment="1">
      <alignment/>
    </xf>
    <xf numFmtId="1" fontId="11" fillId="36" borderId="21" xfId="48" applyNumberFormat="1" applyFont="1" applyFill="1" applyBorder="1" applyAlignment="1">
      <alignment horizontal="center" wrapText="1"/>
    </xf>
    <xf numFmtId="1" fontId="11" fillId="36" borderId="22" xfId="48" applyNumberFormat="1" applyFont="1" applyFill="1" applyBorder="1" applyAlignment="1">
      <alignment horizontal="center" wrapText="1"/>
    </xf>
    <xf numFmtId="172" fontId="11" fillId="36" borderId="21" xfId="0" applyNumberFormat="1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172" fontId="10" fillId="36" borderId="21" xfId="48" applyNumberFormat="1" applyFont="1" applyFill="1" applyBorder="1" applyAlignment="1">
      <alignment horizontal="center" wrapText="1"/>
    </xf>
    <xf numFmtId="172" fontId="10" fillId="36" borderId="22" xfId="48" applyNumberFormat="1" applyFont="1" applyFill="1" applyBorder="1" applyAlignment="1">
      <alignment horizontal="center" wrapText="1"/>
    </xf>
    <xf numFmtId="172" fontId="9" fillId="36" borderId="23" xfId="48" applyNumberFormat="1" applyFont="1" applyFill="1" applyBorder="1" applyAlignment="1">
      <alignment/>
    </xf>
    <xf numFmtId="172" fontId="9" fillId="36" borderId="16" xfId="48" applyNumberFormat="1" applyFont="1" applyFill="1" applyBorder="1" applyAlignment="1">
      <alignment/>
    </xf>
    <xf numFmtId="0" fontId="9" fillId="36" borderId="16" xfId="0" applyNumberFormat="1" applyFont="1" applyFill="1" applyBorder="1" applyAlignment="1">
      <alignment/>
    </xf>
    <xf numFmtId="174" fontId="9" fillId="36" borderId="23" xfId="48" applyNumberFormat="1" applyFont="1" applyFill="1" applyBorder="1" applyAlignment="1">
      <alignment/>
    </xf>
    <xf numFmtId="174" fontId="9" fillId="36" borderId="16" xfId="48" applyNumberFormat="1" applyFont="1" applyFill="1" applyBorder="1" applyAlignment="1">
      <alignment/>
    </xf>
    <xf numFmtId="0" fontId="64" fillId="0" borderId="0" xfId="0" applyNumberFormat="1" applyFont="1" applyAlignment="1">
      <alignment/>
    </xf>
    <xf numFmtId="0" fontId="64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/>
    </xf>
    <xf numFmtId="49" fontId="64" fillId="0" borderId="24" xfId="0" applyNumberFormat="1" applyFont="1" applyFill="1" applyBorder="1" applyAlignment="1">
      <alignment horizontal="left" wrapText="1"/>
    </xf>
    <xf numFmtId="0" fontId="64" fillId="0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10" fontId="65" fillId="36" borderId="0" xfId="59" applyNumberFormat="1" applyFont="1" applyFill="1" applyBorder="1" applyAlignment="1">
      <alignment horizontal="left" wrapText="1"/>
    </xf>
    <xf numFmtId="10" fontId="66" fillId="36" borderId="0" xfId="59" applyNumberFormat="1" applyFont="1" applyFill="1" applyBorder="1" applyAlignment="1">
      <alignment horizontal="left" wrapText="1"/>
    </xf>
    <xf numFmtId="172" fontId="66" fillId="36" borderId="25" xfId="0" applyNumberFormat="1" applyFont="1" applyFill="1" applyBorder="1" applyAlignment="1">
      <alignment horizontal="left" wrapText="1"/>
    </xf>
    <xf numFmtId="0" fontId="66" fillId="36" borderId="24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172" fontId="21" fillId="36" borderId="26" xfId="48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72" fontId="0" fillId="0" borderId="0" xfId="48" applyNumberFormat="1" applyFont="1" applyAlignment="1">
      <alignment/>
    </xf>
    <xf numFmtId="172" fontId="64" fillId="36" borderId="24" xfId="0" applyNumberFormat="1" applyFont="1" applyFill="1" applyBorder="1" applyAlignment="1">
      <alignment horizontal="center" wrapText="1"/>
    </xf>
    <xf numFmtId="1" fontId="11" fillId="36" borderId="0" xfId="48" applyNumberFormat="1" applyFont="1" applyFill="1" applyBorder="1" applyAlignment="1">
      <alignment horizontal="center" wrapText="1"/>
    </xf>
    <xf numFmtId="172" fontId="1" fillId="0" borderId="0" xfId="48" applyNumberFormat="1" applyFont="1" applyFill="1" applyAlignment="1">
      <alignment/>
    </xf>
    <xf numFmtId="0" fontId="67" fillId="38" borderId="10" xfId="0" applyFont="1" applyFill="1" applyBorder="1" applyAlignment="1" applyProtection="1">
      <alignment/>
      <protection/>
    </xf>
    <xf numFmtId="0" fontId="67" fillId="38" borderId="11" xfId="0" applyFont="1" applyFill="1" applyBorder="1" applyAlignment="1" applyProtection="1">
      <alignment vertical="center"/>
      <protection/>
    </xf>
    <xf numFmtId="0" fontId="67" fillId="38" borderId="11" xfId="0" applyFont="1" applyFill="1" applyBorder="1" applyAlignment="1" applyProtection="1">
      <alignment vertical="center" wrapText="1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>
      <alignment horizontal="center" vertical="center" wrapText="1"/>
    </xf>
    <xf numFmtId="171" fontId="12" fillId="6" borderId="14" xfId="50" applyFont="1" applyFill="1" applyBorder="1" applyAlignment="1">
      <alignment horizontal="center" vertical="center" wrapText="1"/>
    </xf>
    <xf numFmtId="0" fontId="67" fillId="38" borderId="15" xfId="0" applyFont="1" applyFill="1" applyBorder="1" applyAlignment="1" applyProtection="1">
      <alignment vertical="center"/>
      <protection/>
    </xf>
    <xf numFmtId="0" fontId="67" fillId="38" borderId="15" xfId="0" applyFont="1" applyFill="1" applyBorder="1" applyAlignment="1" applyProtection="1">
      <alignment vertical="center" wrapText="1"/>
      <protection/>
    </xf>
    <xf numFmtId="9" fontId="68" fillId="6" borderId="14" xfId="0" applyNumberFormat="1" applyFont="1" applyFill="1" applyBorder="1" applyAlignment="1">
      <alignment horizontal="center" vertical="center" wrapText="1"/>
    </xf>
    <xf numFmtId="9" fontId="69" fillId="6" borderId="14" xfId="0" applyNumberFormat="1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/>
    </xf>
    <xf numFmtId="0" fontId="12" fillId="37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55" applyFont="1" applyFill="1" applyBorder="1" applyAlignment="1" applyProtection="1">
      <alignment vertical="center"/>
      <protection/>
    </xf>
    <xf numFmtId="0" fontId="12" fillId="37" borderId="14" xfId="56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0" fontId="12" fillId="17" borderId="14" xfId="0" applyFont="1" applyFill="1" applyBorder="1" applyAlignment="1" applyProtection="1">
      <alignment vertical="center"/>
      <protection/>
    </xf>
    <xf numFmtId="0" fontId="12" fillId="17" borderId="14" xfId="55" applyFont="1" applyFill="1" applyBorder="1" applyAlignment="1" applyProtection="1">
      <alignment vertical="center"/>
      <protection/>
    </xf>
    <xf numFmtId="0" fontId="12" fillId="17" borderId="14" xfId="56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/>
      <protection/>
    </xf>
    <xf numFmtId="172" fontId="63" fillId="0" borderId="0" xfId="0" applyNumberFormat="1" applyFont="1" applyAlignment="1">
      <alignment/>
    </xf>
    <xf numFmtId="174" fontId="11" fillId="36" borderId="0" xfId="48" applyNumberFormat="1" applyFont="1" applyFill="1" applyAlignment="1">
      <alignment horizontal="center"/>
    </xf>
    <xf numFmtId="0" fontId="70" fillId="0" borderId="0" xfId="0" applyFont="1" applyAlignment="1">
      <alignment horizontal="center"/>
    </xf>
    <xf numFmtId="10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left" indent="1"/>
    </xf>
    <xf numFmtId="10" fontId="7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172" fontId="10" fillId="36" borderId="27" xfId="48" applyNumberFormat="1" applyFont="1" applyFill="1" applyBorder="1" applyAlignment="1">
      <alignment horizontal="center" wrapText="1"/>
    </xf>
    <xf numFmtId="172" fontId="11" fillId="36" borderId="27" xfId="48" applyNumberFormat="1" applyFont="1" applyFill="1" applyBorder="1" applyAlignment="1">
      <alignment horizontal="center" wrapText="1"/>
    </xf>
    <xf numFmtId="1" fontId="10" fillId="36" borderId="27" xfId="48" applyNumberFormat="1" applyFont="1" applyFill="1" applyBorder="1" applyAlignment="1">
      <alignment horizontal="right" wrapText="1"/>
    </xf>
    <xf numFmtId="172" fontId="0" fillId="0" borderId="0" xfId="48" applyNumberFormat="1" applyFont="1" applyAlignment="1">
      <alignment/>
    </xf>
    <xf numFmtId="10" fontId="3" fillId="39" borderId="14" xfId="59" applyNumberFormat="1" applyFont="1" applyFill="1" applyBorder="1" applyAlignment="1" applyProtection="1">
      <alignment horizontal="center"/>
      <protection/>
    </xf>
    <xf numFmtId="0" fontId="16" fillId="40" borderId="22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28" xfId="0" applyFont="1" applyFill="1" applyBorder="1" applyAlignment="1">
      <alignment horizontal="center" wrapText="1"/>
    </xf>
    <xf numFmtId="172" fontId="16" fillId="40" borderId="22" xfId="48" applyNumberFormat="1" applyFont="1" applyFill="1" applyBorder="1" applyAlignment="1">
      <alignment horizontal="center" wrapText="1"/>
    </xf>
    <xf numFmtId="10" fontId="16" fillId="40" borderId="22" xfId="0" applyNumberFormat="1" applyFont="1" applyFill="1" applyBorder="1" applyAlignment="1">
      <alignment horizontal="center" wrapText="1"/>
    </xf>
    <xf numFmtId="17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72" fontId="1" fillId="37" borderId="0" xfId="48" applyNumberFormat="1" applyFont="1" applyFill="1" applyAlignment="1">
      <alignment/>
    </xf>
    <xf numFmtId="9" fontId="0" fillId="37" borderId="0" xfId="59" applyFont="1" applyFill="1" applyAlignment="1">
      <alignment/>
    </xf>
    <xf numFmtId="0" fontId="71" fillId="37" borderId="0" xfId="0" applyFont="1" applyFill="1" applyAlignment="1">
      <alignment/>
    </xf>
    <xf numFmtId="0" fontId="72" fillId="24" borderId="0" xfId="57" applyFont="1" applyFill="1">
      <alignment/>
      <protection/>
    </xf>
    <xf numFmtId="0" fontId="4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3" fillId="24" borderId="0" xfId="0" applyFont="1" applyFill="1" applyBorder="1" applyAlignment="1">
      <alignment/>
    </xf>
    <xf numFmtId="0" fontId="74" fillId="24" borderId="29" xfId="0" applyFont="1" applyFill="1" applyBorder="1" applyAlignment="1">
      <alignment/>
    </xf>
    <xf numFmtId="0" fontId="74" fillId="24" borderId="0" xfId="0" applyFont="1" applyFill="1" applyBorder="1" applyAlignment="1">
      <alignment/>
    </xf>
    <xf numFmtId="0" fontId="75" fillId="24" borderId="30" xfId="0" applyFont="1" applyFill="1" applyBorder="1" applyAlignment="1" applyProtection="1">
      <alignment horizontal="center" vertical="center"/>
      <protection/>
    </xf>
    <xf numFmtId="0" fontId="72" fillId="24" borderId="15" xfId="55" applyFont="1" applyFill="1" applyBorder="1" applyAlignment="1" applyProtection="1">
      <alignment vertical="center"/>
      <protection/>
    </xf>
    <xf numFmtId="0" fontId="72" fillId="24" borderId="14" xfId="55" applyFont="1" applyFill="1" applyBorder="1" applyAlignment="1" applyProtection="1">
      <alignment vertical="center"/>
      <protection/>
    </xf>
    <xf numFmtId="0" fontId="72" fillId="24" borderId="31" xfId="56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74" fillId="24" borderId="32" xfId="0" applyFont="1" applyFill="1" applyBorder="1" applyAlignment="1">
      <alignment/>
    </xf>
    <xf numFmtId="10" fontId="76" fillId="3" borderId="14" xfId="0" applyNumberFormat="1" applyFont="1" applyFill="1" applyBorder="1" applyAlignment="1">
      <alignment horizontal="center"/>
    </xf>
    <xf numFmtId="10" fontId="76" fillId="3" borderId="31" xfId="0" applyNumberFormat="1" applyFont="1" applyFill="1" applyBorder="1" applyAlignment="1">
      <alignment horizontal="center"/>
    </xf>
    <xf numFmtId="10" fontId="76" fillId="40" borderId="14" xfId="0" applyNumberFormat="1" applyFont="1" applyFill="1" applyBorder="1" applyAlignment="1">
      <alignment horizontal="center"/>
    </xf>
    <xf numFmtId="10" fontId="76" fillId="40" borderId="31" xfId="0" applyNumberFormat="1" applyFont="1" applyFill="1" applyBorder="1" applyAlignment="1">
      <alignment horizontal="center"/>
    </xf>
    <xf numFmtId="10" fontId="76" fillId="40" borderId="33" xfId="0" applyNumberFormat="1" applyFont="1" applyFill="1" applyBorder="1" applyAlignment="1">
      <alignment horizontal="center"/>
    </xf>
    <xf numFmtId="10" fontId="76" fillId="40" borderId="34" xfId="0" applyNumberFormat="1" applyFont="1" applyFill="1" applyBorder="1" applyAlignment="1">
      <alignment horizontal="center"/>
    </xf>
    <xf numFmtId="10" fontId="76" fillId="39" borderId="14" xfId="0" applyNumberFormat="1" applyFont="1" applyFill="1" applyBorder="1" applyAlignment="1">
      <alignment horizontal="center"/>
    </xf>
    <xf numFmtId="10" fontId="76" fillId="41" borderId="14" xfId="0" applyNumberFormat="1" applyFont="1" applyFill="1" applyBorder="1" applyAlignment="1">
      <alignment horizontal="center"/>
    </xf>
    <xf numFmtId="10" fontId="76" fillId="41" borderId="31" xfId="0" applyNumberFormat="1" applyFont="1" applyFill="1" applyBorder="1" applyAlignment="1">
      <alignment horizontal="center"/>
    </xf>
    <xf numFmtId="0" fontId="72" fillId="24" borderId="35" xfId="0" applyFont="1" applyFill="1" applyBorder="1" applyAlignment="1">
      <alignment horizontal="center" vertical="center" wrapText="1"/>
    </xf>
    <xf numFmtId="0" fontId="72" fillId="24" borderId="36" xfId="0" applyFont="1" applyFill="1" applyBorder="1" applyAlignment="1">
      <alignment horizontal="center" vertical="center" wrapText="1"/>
    </xf>
    <xf numFmtId="0" fontId="72" fillId="24" borderId="37" xfId="0" applyFont="1" applyFill="1" applyBorder="1" applyAlignment="1">
      <alignment horizontal="center" vertical="center" wrapText="1"/>
    </xf>
    <xf numFmtId="0" fontId="72" fillId="24" borderId="38" xfId="0" applyFont="1" applyFill="1" applyBorder="1" applyAlignment="1">
      <alignment horizontal="center" vertical="center" wrapText="1"/>
    </xf>
    <xf numFmtId="0" fontId="77" fillId="24" borderId="37" xfId="0" applyFont="1" applyFill="1" applyBorder="1" applyAlignment="1" applyProtection="1">
      <alignment horizontal="center" vertical="center"/>
      <protection/>
    </xf>
    <xf numFmtId="0" fontId="77" fillId="24" borderId="39" xfId="0" applyFont="1" applyFill="1" applyBorder="1" applyAlignment="1" applyProtection="1">
      <alignment horizontal="center" vertical="center"/>
      <protection/>
    </xf>
    <xf numFmtId="0" fontId="77" fillId="24" borderId="40" xfId="0" applyFont="1" applyFill="1" applyBorder="1" applyAlignment="1" applyProtection="1">
      <alignment horizontal="center" vertical="center"/>
      <protection/>
    </xf>
    <xf numFmtId="0" fontId="74" fillId="24" borderId="35" xfId="0" applyFont="1" applyFill="1" applyBorder="1" applyAlignment="1">
      <alignment horizontal="center"/>
    </xf>
    <xf numFmtId="0" fontId="74" fillId="24" borderId="41" xfId="0" applyFont="1" applyFill="1" applyBorder="1" applyAlignment="1">
      <alignment horizontal="center"/>
    </xf>
    <xf numFmtId="0" fontId="74" fillId="24" borderId="42" xfId="0" applyFont="1" applyFill="1" applyBorder="1" applyAlignment="1">
      <alignment horizontal="center"/>
    </xf>
    <xf numFmtId="0" fontId="74" fillId="24" borderId="29" xfId="0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0" fontId="74" fillId="24" borderId="32" xfId="0" applyFont="1" applyFill="1" applyBorder="1" applyAlignment="1">
      <alignment horizontal="center"/>
    </xf>
    <xf numFmtId="0" fontId="75" fillId="24" borderId="43" xfId="0" applyFont="1" applyFill="1" applyBorder="1" applyAlignment="1" applyProtection="1">
      <alignment horizontal="center" vertical="center"/>
      <protection/>
    </xf>
    <xf numFmtId="0" fontId="75" fillId="24" borderId="44" xfId="0" applyFont="1" applyFill="1" applyBorder="1" applyAlignment="1" applyProtection="1">
      <alignment horizontal="center" vertical="center"/>
      <protection/>
    </xf>
    <xf numFmtId="0" fontId="75" fillId="24" borderId="45" xfId="0" applyFont="1" applyFill="1" applyBorder="1" applyAlignment="1" applyProtection="1">
      <alignment horizontal="center" vertical="center"/>
      <protection/>
    </xf>
    <xf numFmtId="49" fontId="11" fillId="36" borderId="46" xfId="0" applyNumberFormat="1" applyFont="1" applyFill="1" applyBorder="1" applyAlignment="1">
      <alignment horizontal="left" wrapText="1"/>
    </xf>
    <xf numFmtId="49" fontId="11" fillId="36" borderId="0" xfId="0" applyNumberFormat="1" applyFont="1" applyFill="1" applyBorder="1" applyAlignment="1">
      <alignment horizontal="left" wrapText="1"/>
    </xf>
    <xf numFmtId="0" fontId="16" fillId="40" borderId="47" xfId="0" applyFont="1" applyFill="1" applyBorder="1" applyAlignment="1">
      <alignment horizontal="center" vertical="center" wrapText="1"/>
    </xf>
    <xf numFmtId="0" fontId="16" fillId="40" borderId="48" xfId="0" applyFont="1" applyFill="1" applyBorder="1" applyAlignment="1">
      <alignment horizontal="center" vertical="center" wrapText="1"/>
    </xf>
    <xf numFmtId="0" fontId="16" fillId="40" borderId="22" xfId="0" applyFont="1" applyFill="1" applyBorder="1" applyAlignment="1">
      <alignment horizontal="center" vertical="center" wrapText="1"/>
    </xf>
    <xf numFmtId="49" fontId="66" fillId="36" borderId="49" xfId="0" applyNumberFormat="1" applyFont="1" applyFill="1" applyBorder="1" applyAlignment="1">
      <alignment horizontal="left" wrapText="1"/>
    </xf>
    <xf numFmtId="49" fontId="66" fillId="36" borderId="0" xfId="0" applyNumberFormat="1" applyFont="1" applyFill="1" applyBorder="1" applyAlignment="1">
      <alignment horizontal="left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50" xfId="0" applyFont="1" applyFill="1" applyBorder="1" applyAlignment="1">
      <alignment horizontal="center" vertical="center" wrapText="1"/>
    </xf>
    <xf numFmtId="0" fontId="16" fillId="40" borderId="46" xfId="0" applyFont="1" applyFill="1" applyBorder="1" applyAlignment="1">
      <alignment horizontal="center" vertical="center" wrapText="1"/>
    </xf>
    <xf numFmtId="0" fontId="17" fillId="40" borderId="51" xfId="0" applyFont="1" applyFill="1" applyBorder="1" applyAlignment="1">
      <alignment horizontal="center" vertical="center" wrapText="1"/>
    </xf>
    <xf numFmtId="0" fontId="17" fillId="40" borderId="52" xfId="0" applyFont="1" applyFill="1" applyBorder="1" applyAlignment="1">
      <alignment horizontal="center" vertical="center" wrapText="1"/>
    </xf>
    <xf numFmtId="0" fontId="17" fillId="40" borderId="53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54" xfId="0" applyFont="1" applyFill="1" applyBorder="1" applyAlignment="1">
      <alignment horizontal="center" vertical="center" wrapText="1"/>
    </xf>
    <xf numFmtId="0" fontId="17" fillId="40" borderId="55" xfId="0" applyFont="1" applyFill="1" applyBorder="1" applyAlignment="1">
      <alignment horizontal="center" vertical="center" wrapText="1"/>
    </xf>
    <xf numFmtId="0" fontId="16" fillId="40" borderId="28" xfId="0" applyFont="1" applyFill="1" applyBorder="1" applyAlignment="1">
      <alignment horizontal="center" vertical="center" wrapText="1"/>
    </xf>
    <xf numFmtId="0" fontId="17" fillId="40" borderId="56" xfId="0" applyFont="1" applyFill="1" applyBorder="1" applyAlignment="1">
      <alignment horizontal="center" vertical="center" wrapText="1"/>
    </xf>
    <xf numFmtId="0" fontId="17" fillId="40" borderId="57" xfId="0" applyFont="1" applyFill="1" applyBorder="1" applyAlignment="1">
      <alignment horizontal="center" vertical="center" wrapText="1"/>
    </xf>
    <xf numFmtId="0" fontId="17" fillId="40" borderId="58" xfId="0" applyFont="1" applyFill="1" applyBorder="1" applyAlignment="1">
      <alignment horizontal="center" vertical="center" wrapText="1"/>
    </xf>
    <xf numFmtId="0" fontId="18" fillId="40" borderId="53" xfId="0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57" xfId="0" applyFont="1" applyFill="1" applyBorder="1" applyAlignment="1">
      <alignment horizontal="center" vertical="center" wrapText="1"/>
    </xf>
    <xf numFmtId="0" fontId="16" fillId="40" borderId="58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 wrapText="1"/>
    </xf>
    <xf numFmtId="0" fontId="17" fillId="40" borderId="61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172" fontId="16" fillId="40" borderId="50" xfId="48" applyNumberFormat="1" applyFont="1" applyFill="1" applyBorder="1" applyAlignment="1">
      <alignment horizontal="center" vertical="center" wrapText="1"/>
    </xf>
    <xf numFmtId="172" fontId="16" fillId="40" borderId="23" xfId="48" applyNumberFormat="1" applyFont="1" applyFill="1" applyBorder="1" applyAlignment="1">
      <alignment horizontal="center" vertical="center" wrapText="1"/>
    </xf>
    <xf numFmtId="172" fontId="16" fillId="40" borderId="47" xfId="48" applyNumberFormat="1" applyFont="1" applyFill="1" applyBorder="1" applyAlignment="1">
      <alignment horizontal="center" vertical="center" wrapText="1"/>
    </xf>
    <xf numFmtId="172" fontId="16" fillId="40" borderId="22" xfId="48" applyNumberFormat="1" applyFont="1" applyFill="1" applyBorder="1" applyAlignment="1">
      <alignment horizontal="center" vertical="center" wrapText="1"/>
    </xf>
    <xf numFmtId="172" fontId="17" fillId="40" borderId="51" xfId="48" applyNumberFormat="1" applyFont="1" applyFill="1" applyBorder="1" applyAlignment="1">
      <alignment horizontal="center" vertical="center" wrapText="1"/>
    </xf>
    <xf numFmtId="172" fontId="17" fillId="40" borderId="52" xfId="48" applyNumberFormat="1" applyFont="1" applyFill="1" applyBorder="1" applyAlignment="1">
      <alignment horizontal="center" vertical="center" wrapText="1"/>
    </xf>
    <xf numFmtId="172" fontId="17" fillId="40" borderId="56" xfId="48" applyNumberFormat="1" applyFont="1" applyFill="1" applyBorder="1" applyAlignment="1">
      <alignment horizontal="center" vertical="center" wrapText="1"/>
    </xf>
    <xf numFmtId="172" fontId="17" fillId="40" borderId="53" xfId="48" applyNumberFormat="1" applyFont="1" applyFill="1" applyBorder="1" applyAlignment="1">
      <alignment horizontal="center" vertical="center" wrapText="1"/>
    </xf>
    <xf numFmtId="172" fontId="17" fillId="40" borderId="0" xfId="48" applyNumberFormat="1" applyFont="1" applyFill="1" applyBorder="1" applyAlignment="1">
      <alignment horizontal="center" vertical="center" wrapText="1"/>
    </xf>
    <xf numFmtId="172" fontId="17" fillId="40" borderId="57" xfId="48" applyNumberFormat="1" applyFont="1" applyFill="1" applyBorder="1" applyAlignment="1">
      <alignment horizontal="center" vertical="center" wrapText="1"/>
    </xf>
    <xf numFmtId="0" fontId="16" fillId="40" borderId="62" xfId="0" applyFont="1" applyFill="1" applyBorder="1" applyAlignment="1">
      <alignment horizontal="center" vertical="center" wrapText="1"/>
    </xf>
    <xf numFmtId="0" fontId="16" fillId="40" borderId="63" xfId="0" applyFont="1" applyFill="1" applyBorder="1" applyAlignment="1">
      <alignment horizontal="center" vertical="center" wrapText="1"/>
    </xf>
    <xf numFmtId="0" fontId="16" fillId="40" borderId="64" xfId="0" applyFont="1" applyFill="1" applyBorder="1" applyAlignment="1">
      <alignment horizontal="center" vertical="center" wrapText="1"/>
    </xf>
    <xf numFmtId="172" fontId="11" fillId="36" borderId="27" xfId="0" applyNumberFormat="1" applyFont="1" applyFill="1" applyBorder="1" applyAlignment="1">
      <alignment horizontal="center" wrapText="1"/>
    </xf>
    <xf numFmtId="172" fontId="11" fillId="36" borderId="65" xfId="0" applyNumberFormat="1" applyFont="1" applyFill="1" applyBorder="1" applyAlignment="1">
      <alignment horizontal="center" wrapText="1"/>
    </xf>
    <xf numFmtId="172" fontId="0" fillId="0" borderId="1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172" fontId="11" fillId="36" borderId="27" xfId="0" applyNumberFormat="1" applyFont="1" applyFill="1" applyBorder="1" applyAlignment="1">
      <alignment vertical="center" wrapText="1"/>
    </xf>
    <xf numFmtId="172" fontId="11" fillId="36" borderId="65" xfId="0" applyNumberFormat="1" applyFont="1" applyFill="1" applyBorder="1" applyAlignment="1">
      <alignment vertical="center" wrapText="1"/>
    </xf>
    <xf numFmtId="0" fontId="18" fillId="40" borderId="23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center" vertical="center" wrapText="1"/>
    </xf>
    <xf numFmtId="0" fontId="17" fillId="40" borderId="50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10" fontId="16" fillId="40" borderId="62" xfId="0" applyNumberFormat="1" applyFont="1" applyFill="1" applyBorder="1" applyAlignment="1">
      <alignment horizontal="center" vertical="center" wrapText="1"/>
    </xf>
    <xf numFmtId="10" fontId="16" fillId="40" borderId="63" xfId="0" applyNumberFormat="1" applyFont="1" applyFill="1" applyBorder="1" applyAlignment="1">
      <alignment horizontal="center" vertical="center" wrapText="1"/>
    </xf>
    <xf numFmtId="10" fontId="16" fillId="40" borderId="64" xfId="0" applyNumberFormat="1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7" fillId="40" borderId="66" xfId="0" applyFont="1" applyFill="1" applyBorder="1" applyAlignment="1">
      <alignment horizontal="center" vertical="center" wrapText="1"/>
    </xf>
    <xf numFmtId="0" fontId="17" fillId="40" borderId="67" xfId="0" applyFont="1" applyFill="1" applyBorder="1" applyAlignment="1">
      <alignment horizontal="center" vertical="center" wrapText="1"/>
    </xf>
    <xf numFmtId="0" fontId="17" fillId="40" borderId="28" xfId="0" applyFont="1" applyFill="1" applyBorder="1" applyAlignment="1">
      <alignment horizontal="center" vertical="center" wrapText="1"/>
    </xf>
    <xf numFmtId="172" fontId="17" fillId="40" borderId="54" xfId="48" applyNumberFormat="1" applyFont="1" applyFill="1" applyBorder="1" applyAlignment="1">
      <alignment horizontal="center" vertical="center" wrapText="1"/>
    </xf>
    <xf numFmtId="172" fontId="17" fillId="40" borderId="55" xfId="48" applyNumberFormat="1" applyFont="1" applyFill="1" applyBorder="1" applyAlignment="1">
      <alignment horizontal="center" vertical="center" wrapText="1"/>
    </xf>
    <xf numFmtId="172" fontId="17" fillId="40" borderId="58" xfId="48" applyNumberFormat="1" applyFont="1" applyFill="1" applyBorder="1" applyAlignment="1">
      <alignment horizontal="center" vertical="center" wrapText="1"/>
    </xf>
    <xf numFmtId="172" fontId="16" fillId="40" borderId="48" xfId="48" applyNumberFormat="1" applyFont="1" applyFill="1" applyBorder="1" applyAlignment="1">
      <alignment horizontal="center" vertical="center" wrapText="1"/>
    </xf>
    <xf numFmtId="172" fontId="16" fillId="40" borderId="63" xfId="48" applyNumberFormat="1" applyFont="1" applyFill="1" applyBorder="1" applyAlignment="1">
      <alignment horizontal="center" vertical="center" wrapText="1"/>
    </xf>
    <xf numFmtId="172" fontId="16" fillId="40" borderId="64" xfId="48" applyNumberFormat="1" applyFont="1" applyFill="1" applyBorder="1" applyAlignment="1">
      <alignment horizontal="center" vertical="center" wrapText="1"/>
    </xf>
    <xf numFmtId="172" fontId="16" fillId="40" borderId="0" xfId="48" applyNumberFormat="1" applyFont="1" applyFill="1" applyBorder="1" applyAlignment="1">
      <alignment horizontal="center" vertical="center" wrapText="1"/>
    </xf>
    <xf numFmtId="172" fontId="16" fillId="40" borderId="55" xfId="48" applyNumberFormat="1" applyFont="1" applyFill="1" applyBorder="1" applyAlignment="1">
      <alignment horizontal="center" vertical="center" wrapText="1"/>
    </xf>
    <xf numFmtId="172" fontId="17" fillId="40" borderId="61" xfId="48" applyNumberFormat="1" applyFont="1" applyFill="1" applyBorder="1" applyAlignment="1">
      <alignment horizontal="center" vertical="center" wrapText="1"/>
    </xf>
    <xf numFmtId="172" fontId="17" fillId="40" borderId="68" xfId="48" applyNumberFormat="1" applyFont="1" applyFill="1" applyBorder="1" applyAlignment="1">
      <alignment horizontal="center" vertical="center" wrapText="1"/>
    </xf>
    <xf numFmtId="172" fontId="17" fillId="40" borderId="69" xfId="48" applyNumberFormat="1" applyFont="1" applyFill="1" applyBorder="1" applyAlignment="1">
      <alignment horizontal="center" vertical="center" wrapText="1"/>
    </xf>
    <xf numFmtId="172" fontId="17" fillId="40" borderId="70" xfId="48" applyNumberFormat="1" applyFont="1" applyFill="1" applyBorder="1" applyAlignment="1">
      <alignment horizontal="center" vertical="center" wrapText="1"/>
    </xf>
    <xf numFmtId="172" fontId="16" fillId="40" borderId="16" xfId="48" applyNumberFormat="1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textRotation="90" wrapText="1"/>
    </xf>
    <xf numFmtId="0" fontId="78" fillId="38" borderId="11" xfId="0" applyFont="1" applyFill="1" applyBorder="1" applyAlignment="1">
      <alignment horizontal="center" vertical="center" textRotation="90" wrapText="1"/>
    </xf>
    <xf numFmtId="0" fontId="78" fillId="38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71" xfId="0" applyFont="1" applyFill="1" applyBorder="1" applyAlignment="1" applyProtection="1">
      <alignment horizontal="center"/>
      <protection/>
    </xf>
    <xf numFmtId="0" fontId="4" fillId="38" borderId="72" xfId="0" applyFont="1" applyFill="1" applyBorder="1" applyAlignment="1" applyProtection="1">
      <alignment horizontal="center" vertical="center"/>
      <protection/>
    </xf>
    <xf numFmtId="0" fontId="4" fillId="38" borderId="73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Actividad general_PLANILLA PARA EVALUAR IAAPS 2010_catastrofe oficial" xfId="56"/>
    <cellStyle name="Normal_POBL REG 2009" xfId="57"/>
    <cellStyle name="Notas" xfId="58"/>
    <cellStyle name="Percent" xfId="59"/>
    <cellStyle name="Porcentaje 2" xfId="60"/>
    <cellStyle name="Porcentaje 3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7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n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57421875" style="267" customWidth="1"/>
    <col min="2" max="2" width="15.00390625" style="267" customWidth="1"/>
    <col min="3" max="3" width="12.140625" style="267" customWidth="1"/>
    <col min="4" max="4" width="12.57421875" style="267" customWidth="1"/>
    <col min="5" max="5" width="13.140625" style="267" customWidth="1"/>
    <col min="6" max="6" width="12.8515625" style="267" customWidth="1"/>
    <col min="7" max="16384" width="11.421875" style="267" customWidth="1"/>
  </cols>
  <sheetData>
    <row r="1" spans="1:25" ht="15">
      <c r="A1" s="319" t="s">
        <v>268</v>
      </c>
      <c r="B1" s="320"/>
      <c r="C1" s="320"/>
      <c r="D1" s="320"/>
      <c r="E1" s="320"/>
      <c r="F1" s="320"/>
      <c r="G1" s="320"/>
      <c r="H1" s="320"/>
      <c r="I1" s="320"/>
      <c r="J1" s="320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</row>
    <row r="2" spans="1:25" ht="15">
      <c r="A2" s="319" t="s">
        <v>269</v>
      </c>
      <c r="B2" s="320"/>
      <c r="C2" s="320"/>
      <c r="D2" s="320"/>
      <c r="E2" s="320"/>
      <c r="F2" s="320"/>
      <c r="G2" s="320"/>
      <c r="H2" s="320"/>
      <c r="I2" s="320"/>
      <c r="J2" s="320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3" spans="1:25" ht="15">
      <c r="A3" s="319" t="s">
        <v>270</v>
      </c>
      <c r="B3" s="320"/>
      <c r="C3" s="320"/>
      <c r="D3" s="320"/>
      <c r="E3" s="320"/>
      <c r="F3" s="320"/>
      <c r="G3" s="320"/>
      <c r="H3" s="320"/>
      <c r="I3" s="320"/>
      <c r="J3" s="320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</row>
    <row r="4" spans="1:25" ht="15">
      <c r="A4" s="319" t="s">
        <v>271</v>
      </c>
      <c r="B4" s="321"/>
      <c r="C4" s="322"/>
      <c r="D4" s="322"/>
      <c r="E4" s="321"/>
      <c r="F4" s="321"/>
      <c r="G4" s="322"/>
      <c r="H4" s="322"/>
      <c r="I4" s="322"/>
      <c r="J4" s="322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</row>
    <row r="5" spans="1:25" ht="21" customHeight="1">
      <c r="A5" s="344" t="s">
        <v>0</v>
      </c>
      <c r="B5" s="347" t="s">
        <v>283</v>
      </c>
      <c r="C5" s="348"/>
      <c r="D5" s="348"/>
      <c r="E5" s="348"/>
      <c r="F5" s="348"/>
      <c r="G5" s="348"/>
      <c r="H5" s="348"/>
      <c r="I5" s="348"/>
      <c r="J5" s="34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</row>
    <row r="6" spans="1:25" ht="10.5" customHeight="1">
      <c r="A6" s="345"/>
      <c r="B6" s="323"/>
      <c r="C6" s="324"/>
      <c r="D6" s="324"/>
      <c r="E6" s="324"/>
      <c r="F6" s="324"/>
      <c r="G6" s="324"/>
      <c r="H6" s="324"/>
      <c r="I6" s="324"/>
      <c r="J6" s="330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</row>
    <row r="7" spans="1:25" ht="15">
      <c r="A7" s="345"/>
      <c r="B7" s="350" t="s">
        <v>282</v>
      </c>
      <c r="C7" s="351"/>
      <c r="D7" s="351"/>
      <c r="E7" s="351"/>
      <c r="F7" s="351"/>
      <c r="G7" s="351"/>
      <c r="H7" s="351"/>
      <c r="I7" s="351"/>
      <c r="J7" s="352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:25" ht="23.25" customHeight="1">
      <c r="A8" s="345"/>
      <c r="B8" s="353" t="s">
        <v>272</v>
      </c>
      <c r="C8" s="354"/>
      <c r="D8" s="354"/>
      <c r="E8" s="354"/>
      <c r="F8" s="354"/>
      <c r="G8" s="354"/>
      <c r="H8" s="354"/>
      <c r="I8" s="354"/>
      <c r="J8" s="355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</row>
    <row r="9" spans="1:25" ht="25.5" customHeight="1">
      <c r="A9" s="345"/>
      <c r="B9" s="325" t="s">
        <v>204</v>
      </c>
      <c r="C9" s="325" t="s">
        <v>205</v>
      </c>
      <c r="D9" s="325" t="s">
        <v>240</v>
      </c>
      <c r="E9" s="325" t="s">
        <v>241</v>
      </c>
      <c r="F9" s="325" t="s">
        <v>242</v>
      </c>
      <c r="G9" s="325" t="s">
        <v>206</v>
      </c>
      <c r="H9" s="325" t="s">
        <v>207</v>
      </c>
      <c r="I9" s="325" t="s">
        <v>208</v>
      </c>
      <c r="J9" s="325" t="s">
        <v>209</v>
      </c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</row>
    <row r="10" spans="1:25" ht="66" customHeight="1">
      <c r="A10" s="345"/>
      <c r="B10" s="340" t="s">
        <v>273</v>
      </c>
      <c r="C10" s="340" t="s">
        <v>274</v>
      </c>
      <c r="D10" s="340" t="s">
        <v>275</v>
      </c>
      <c r="E10" s="340" t="s">
        <v>276</v>
      </c>
      <c r="F10" s="340" t="s">
        <v>277</v>
      </c>
      <c r="G10" s="340" t="s">
        <v>278</v>
      </c>
      <c r="H10" s="340" t="s">
        <v>279</v>
      </c>
      <c r="I10" s="340" t="s">
        <v>280</v>
      </c>
      <c r="J10" s="342" t="s">
        <v>281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</row>
    <row r="11" spans="1:25" ht="60.75" customHeight="1">
      <c r="A11" s="346"/>
      <c r="B11" s="341"/>
      <c r="C11" s="341"/>
      <c r="D11" s="341"/>
      <c r="E11" s="341"/>
      <c r="F11" s="341"/>
      <c r="G11" s="341"/>
      <c r="H11" s="341"/>
      <c r="I11" s="341"/>
      <c r="J11" s="343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</row>
    <row r="12" spans="1:25" ht="15">
      <c r="A12" s="326" t="s">
        <v>195</v>
      </c>
      <c r="B12" s="331">
        <f>+'META 1'!$C$25</f>
        <v>0.6349206349206349</v>
      </c>
      <c r="C12" s="333"/>
      <c r="D12" s="331">
        <f>+'META 3a'!$C$25</f>
        <v>0.22416192283364958</v>
      </c>
      <c r="E12" s="331">
        <f>+'META 3b'!$C$25</f>
        <v>1.0474124573907655</v>
      </c>
      <c r="F12" s="331">
        <f>+'META 3c'!$C$25</f>
        <v>0.2882026458266507</v>
      </c>
      <c r="G12" s="333"/>
      <c r="H12" s="333"/>
      <c r="I12" s="331">
        <f>+'META 6'!$C$25</f>
        <v>0.9555661729574773</v>
      </c>
      <c r="J12" s="335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</row>
    <row r="13" spans="1:25" ht="15">
      <c r="A13" s="327" t="s">
        <v>190</v>
      </c>
      <c r="B13" s="331">
        <f>+'META 1'!$C$36</f>
        <v>0.5853658536585366</v>
      </c>
      <c r="C13" s="333"/>
      <c r="D13" s="331">
        <f>+'META 3a'!$C$36</f>
        <v>0.2144557184016034</v>
      </c>
      <c r="E13" s="331">
        <f>+'META 3b'!$C$36</f>
        <v>0.8885400313971743</v>
      </c>
      <c r="F13" s="331">
        <f>+'META 3c'!$C$36</f>
        <v>0.2716581663950085</v>
      </c>
      <c r="G13" s="333"/>
      <c r="H13" s="333"/>
      <c r="I13" s="331">
        <f>+'META 6'!$C$36</f>
        <v>1.0280324307137936</v>
      </c>
      <c r="J13" s="335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</row>
    <row r="14" spans="1:25" ht="15">
      <c r="A14" s="327" t="s">
        <v>259</v>
      </c>
      <c r="B14" s="331">
        <f>+'META 1'!$C$41</f>
        <v>1.282051282051282</v>
      </c>
      <c r="C14" s="333"/>
      <c r="D14" s="331">
        <f>+'META 3a'!$C$41</f>
        <v>0.05063291139240506</v>
      </c>
      <c r="E14" s="331">
        <f>+'META 3b'!$C$41</f>
        <v>0.9502923976608186</v>
      </c>
      <c r="F14" s="337">
        <f>+'META 3c'!$C$41</f>
        <v>0</v>
      </c>
      <c r="G14" s="333"/>
      <c r="H14" s="333"/>
      <c r="I14" s="331">
        <f>+'META 6'!$C$41</f>
        <v>1.0822510822510822</v>
      </c>
      <c r="J14" s="335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</row>
    <row r="15" spans="1:25" ht="15">
      <c r="A15" s="327" t="s">
        <v>260</v>
      </c>
      <c r="B15" s="338" t="str">
        <f>+'META 1'!$C$46</f>
        <v>N/A</v>
      </c>
      <c r="C15" s="333"/>
      <c r="D15" s="331">
        <f>+'META 3a'!$C$46</f>
        <v>0.18411967779056385</v>
      </c>
      <c r="E15" s="331">
        <f>+'META 3b'!$C$46</f>
        <v>0.6578947368421053</v>
      </c>
      <c r="F15" s="331">
        <f>+'META 3c'!$C$46</f>
        <v>0.1567398119122257</v>
      </c>
      <c r="G15" s="333"/>
      <c r="H15" s="333"/>
      <c r="I15" s="331">
        <f>+'META 6'!$C$46</f>
        <v>0.7806401249024199</v>
      </c>
      <c r="J15" s="335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</row>
    <row r="16" spans="1:25" ht="15">
      <c r="A16" s="327" t="s">
        <v>202</v>
      </c>
      <c r="B16" s="337">
        <f>+'META 1'!$C$57</f>
        <v>0</v>
      </c>
      <c r="C16" s="333"/>
      <c r="D16" s="331">
        <f>+'META 3a'!$C$57</f>
        <v>0.25316455696202533</v>
      </c>
      <c r="E16" s="331">
        <f>+'META 3b'!$C$57</f>
        <v>0.6644518272425249</v>
      </c>
      <c r="F16" s="331">
        <f>+'META 3c'!$C$57</f>
        <v>0.2560240963855422</v>
      </c>
      <c r="G16" s="333"/>
      <c r="H16" s="333"/>
      <c r="I16" s="331">
        <f>+'META 6'!$C$57</f>
        <v>1.0630903217892629</v>
      </c>
      <c r="J16" s="335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</row>
    <row r="17" spans="1:25" ht="15">
      <c r="A17" s="327" t="s">
        <v>194</v>
      </c>
      <c r="B17" s="337">
        <f>+'META 1'!$C$71</f>
        <v>0</v>
      </c>
      <c r="C17" s="333"/>
      <c r="D17" s="331">
        <f>+'META 3a'!$C$71</f>
        <v>0.3578765988468421</v>
      </c>
      <c r="E17" s="331">
        <f>+'META 3b'!$C$71</f>
        <v>1.3157894736842106</v>
      </c>
      <c r="F17" s="331">
        <f>+'META 3c'!$C$71</f>
        <v>0.480136806103657</v>
      </c>
      <c r="G17" s="333"/>
      <c r="H17" s="333"/>
      <c r="I17" s="331">
        <f>+'META 6'!$C$71</f>
        <v>0.5329272934906738</v>
      </c>
      <c r="J17" s="335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</row>
    <row r="18" spans="1:25" ht="15">
      <c r="A18" s="327" t="s">
        <v>191</v>
      </c>
      <c r="B18" s="337">
        <f>+'META 1'!$C$82</f>
        <v>0</v>
      </c>
      <c r="C18" s="333"/>
      <c r="D18" s="331">
        <f>+'META 3a'!$C$82</f>
        <v>0.18615040953090098</v>
      </c>
      <c r="E18" s="331">
        <f>+'META 3b'!$C$82</f>
        <v>0.7518796992481203</v>
      </c>
      <c r="F18" s="331">
        <f>+'META 3c'!$C$82</f>
        <v>0.4051253061993593</v>
      </c>
      <c r="G18" s="333"/>
      <c r="H18" s="333"/>
      <c r="I18" s="331">
        <f>+'META 6'!$C$82</f>
        <v>0.5399568034557235</v>
      </c>
      <c r="J18" s="335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</row>
    <row r="19" spans="1:25" ht="15">
      <c r="A19" s="327" t="s">
        <v>196</v>
      </c>
      <c r="B19" s="331">
        <f>+'META 1'!$C$88</f>
        <v>0.3125</v>
      </c>
      <c r="C19" s="333"/>
      <c r="D19" s="331">
        <f>+'META 3a'!$C$88</f>
        <v>0.23647238837112253</v>
      </c>
      <c r="E19" s="331">
        <f>+'META 3b'!$C$88</f>
        <v>0.5044136191677175</v>
      </c>
      <c r="F19" s="331">
        <f>+'META 3c'!$C$88</f>
        <v>0.3546099290780142</v>
      </c>
      <c r="G19" s="333"/>
      <c r="H19" s="333"/>
      <c r="I19" s="331">
        <f>+'META 6'!$C$88</f>
        <v>1.0714285714285714</v>
      </c>
      <c r="J19" s="335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</row>
    <row r="20" spans="1:25" ht="15">
      <c r="A20" s="327" t="s">
        <v>201</v>
      </c>
      <c r="B20" s="338" t="str">
        <f>+'META 1'!$C$99</f>
        <v>N/A</v>
      </c>
      <c r="C20" s="333"/>
      <c r="D20" s="331">
        <f>+'META 3a'!$C$99</f>
        <v>0.8515535097813578</v>
      </c>
      <c r="E20" s="331">
        <f>+'META 3b'!$C$99</f>
        <v>0.9774436090225564</v>
      </c>
      <c r="F20" s="331">
        <f>+'META 3c'!$C$99</f>
        <v>0.5674846625766871</v>
      </c>
      <c r="G20" s="333"/>
      <c r="H20" s="333"/>
      <c r="I20" s="331">
        <f>+'META 6'!$C$99</f>
        <v>0.9794578568403219</v>
      </c>
      <c r="J20" s="335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</row>
    <row r="21" spans="1:25" ht="15">
      <c r="A21" s="327" t="s">
        <v>198</v>
      </c>
      <c r="B21" s="331">
        <f>+'META 1'!$C$116</f>
        <v>0.6837606837606838</v>
      </c>
      <c r="C21" s="333"/>
      <c r="D21" s="331">
        <f>+'META 3a'!$C$116</f>
        <v>0.31026040066215316</v>
      </c>
      <c r="E21" s="331">
        <f>+'META 3b'!$C$116</f>
        <v>1.104053236539625</v>
      </c>
      <c r="F21" s="331">
        <f>+'META 3c'!$C$116</f>
        <v>0.3734331334063312</v>
      </c>
      <c r="G21" s="333"/>
      <c r="H21" s="333"/>
      <c r="I21" s="331">
        <f>+'META 6'!$C$116</f>
        <v>1.1207962526420945</v>
      </c>
      <c r="J21" s="335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</row>
    <row r="22" spans="1:25" ht="15">
      <c r="A22" s="327" t="s">
        <v>234</v>
      </c>
      <c r="B22" s="338">
        <f>+'META 1'!$C$129</f>
        <v>0</v>
      </c>
      <c r="C22" s="333"/>
      <c r="D22" s="331">
        <f>+'META 3a'!$C$129</f>
        <v>0.43881856540084385</v>
      </c>
      <c r="E22" s="331">
        <f>+'META 3b'!$C$129</f>
        <v>0.43859649122807015</v>
      </c>
      <c r="F22" s="331">
        <f>+'META 3c'!$C$129</f>
        <v>0.2716049382716049</v>
      </c>
      <c r="G22" s="333"/>
      <c r="H22" s="333"/>
      <c r="I22" s="331">
        <f>+'META 6'!$C$129</f>
        <v>1.2004801920768309</v>
      </c>
      <c r="J22" s="335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</row>
    <row r="23" spans="1:25" ht="15">
      <c r="A23" s="327" t="s">
        <v>197</v>
      </c>
      <c r="B23" s="337">
        <f>+'META 1'!$C$143</f>
        <v>0</v>
      </c>
      <c r="C23" s="333"/>
      <c r="D23" s="331">
        <f>+'META 3a'!$C$143</f>
        <v>0.4064665127020785</v>
      </c>
      <c r="E23" s="331">
        <f>+'META 3b'!$C$143</f>
        <v>1.1547619047619049</v>
      </c>
      <c r="F23" s="331">
        <f>+'META 3c'!$C$143</f>
        <v>0.47979797979797983</v>
      </c>
      <c r="G23" s="333"/>
      <c r="H23" s="333"/>
      <c r="I23" s="331">
        <f>+'META 6'!$C$143</f>
        <v>1.0387029761098314</v>
      </c>
      <c r="J23" s="335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</row>
    <row r="24" spans="1:25" ht="15">
      <c r="A24" s="327" t="s">
        <v>199</v>
      </c>
      <c r="B24" s="331">
        <f>+'META 1'!$C$148</f>
        <v>1.4814814814814814</v>
      </c>
      <c r="C24" s="333"/>
      <c r="D24" s="331">
        <f>+'META 3a'!$C$148</f>
        <v>0.24390243902439024</v>
      </c>
      <c r="E24" s="331">
        <f>+'META 3b'!$C$148</f>
        <v>0.8441558441558442</v>
      </c>
      <c r="F24" s="331">
        <f>+'META 3c'!$C$148</f>
        <v>0.20138089758342922</v>
      </c>
      <c r="G24" s="333"/>
      <c r="H24" s="333"/>
      <c r="I24" s="331">
        <f>+'META 6'!$C$148</f>
        <v>1.06951871657754</v>
      </c>
      <c r="J24" s="335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</row>
    <row r="25" spans="1:25" ht="15">
      <c r="A25" s="328" t="s">
        <v>200</v>
      </c>
      <c r="B25" s="339" t="str">
        <f>+'META 1'!$C$156</f>
        <v>N/A</v>
      </c>
      <c r="C25" s="334"/>
      <c r="D25" s="331">
        <f>+'META 3a'!$C$156</f>
        <v>0.3874967708602428</v>
      </c>
      <c r="E25" s="332">
        <f>+'META 3b'!$C$156</f>
        <v>0.8373205741626794</v>
      </c>
      <c r="F25" s="332">
        <f>+'META 3c'!$C$156</f>
        <v>0.42052144659377627</v>
      </c>
      <c r="G25" s="334"/>
      <c r="H25" s="334"/>
      <c r="I25" s="332">
        <f>+'META 6'!$C$156</f>
        <v>1.5001500150015001</v>
      </c>
      <c r="J25" s="336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</row>
    <row r="26" s="329" customFormat="1" ht="15"/>
  </sheetData>
  <sheetProtection/>
  <mergeCells count="13">
    <mergeCell ref="D10:D11"/>
    <mergeCell ref="E10:E11"/>
    <mergeCell ref="F10:F11"/>
    <mergeCell ref="G10:G11"/>
    <mergeCell ref="H10:H11"/>
    <mergeCell ref="I10:I11"/>
    <mergeCell ref="J10:J11"/>
    <mergeCell ref="A5:A11"/>
    <mergeCell ref="B5:J5"/>
    <mergeCell ref="B7:J7"/>
    <mergeCell ref="B8:J8"/>
    <mergeCell ref="B10:B11"/>
    <mergeCell ref="C10:C11"/>
  </mergeCells>
  <conditionalFormatting sqref="B10">
    <cfRule type="cellIs" priority="14" dxfId="26" operator="lessThan" stopIfTrue="1">
      <formula>0.25</formula>
    </cfRule>
  </conditionalFormatting>
  <conditionalFormatting sqref="C10:J10">
    <cfRule type="cellIs" priority="13" dxfId="26" operator="lessThan" stopIfTrue="1">
      <formula>0.25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31.57421875" style="267" bestFit="1" customWidth="1"/>
    <col min="2" max="2" width="39.00390625" style="267" customWidth="1"/>
    <col min="3" max="3" width="14.421875" style="267" customWidth="1"/>
    <col min="4" max="4" width="12.28125" style="267" customWidth="1"/>
    <col min="5" max="5" width="22.28125" style="316" customWidth="1"/>
    <col min="6" max="6" width="25.28125" style="267" customWidth="1"/>
    <col min="7" max="7" width="20.00390625" style="267" customWidth="1"/>
    <col min="8" max="8" width="26.7109375" style="267" customWidth="1"/>
    <col min="9" max="16384" width="11.421875" style="267" customWidth="1"/>
  </cols>
  <sheetData>
    <row r="1" spans="1:8" ht="83.2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377" t="s">
        <v>230</v>
      </c>
      <c r="F1" s="378"/>
      <c r="G1" s="378"/>
      <c r="H1" s="378"/>
    </row>
    <row r="2" spans="1:8" ht="15" customHeight="1">
      <c r="A2" s="359"/>
      <c r="B2" s="366"/>
      <c r="C2" s="359"/>
      <c r="D2" s="397"/>
      <c r="E2" s="384" t="s">
        <v>2</v>
      </c>
      <c r="F2" s="385"/>
      <c r="G2" s="384" t="s">
        <v>3</v>
      </c>
      <c r="H2" s="385"/>
    </row>
    <row r="3" spans="1:8" ht="15" customHeight="1">
      <c r="A3" s="359"/>
      <c r="B3" s="366"/>
      <c r="C3" s="359"/>
      <c r="D3" s="397"/>
      <c r="E3" s="369"/>
      <c r="F3" s="370"/>
      <c r="G3" s="369"/>
      <c r="H3" s="370"/>
    </row>
    <row r="4" spans="1:8" ht="15" customHeight="1">
      <c r="A4" s="359"/>
      <c r="B4" s="366"/>
      <c r="C4" s="359"/>
      <c r="D4" s="397"/>
      <c r="E4" s="369"/>
      <c r="F4" s="370"/>
      <c r="G4" s="369"/>
      <c r="H4" s="370"/>
    </row>
    <row r="5" spans="1:8" ht="15" customHeight="1">
      <c r="A5" s="359"/>
      <c r="B5" s="366"/>
      <c r="C5" s="359"/>
      <c r="D5" s="397"/>
      <c r="E5" s="369"/>
      <c r="F5" s="370"/>
      <c r="G5" s="369"/>
      <c r="H5" s="370"/>
    </row>
    <row r="6" spans="1:8" ht="15" customHeight="1">
      <c r="A6" s="359"/>
      <c r="B6" s="366"/>
      <c r="C6" s="359"/>
      <c r="D6" s="397"/>
      <c r="E6" s="369"/>
      <c r="F6" s="370"/>
      <c r="G6" s="369"/>
      <c r="H6" s="370"/>
    </row>
    <row r="7" spans="1:8" ht="15" customHeight="1">
      <c r="A7" s="359"/>
      <c r="B7" s="366"/>
      <c r="C7" s="359"/>
      <c r="D7" s="397"/>
      <c r="E7" s="369"/>
      <c r="F7" s="370"/>
      <c r="G7" s="369"/>
      <c r="H7" s="370"/>
    </row>
    <row r="8" spans="1:8" ht="15" customHeight="1">
      <c r="A8" s="359"/>
      <c r="B8" s="366"/>
      <c r="C8" s="359"/>
      <c r="D8" s="397"/>
      <c r="E8" s="369"/>
      <c r="F8" s="370"/>
      <c r="G8" s="369"/>
      <c r="H8" s="370"/>
    </row>
    <row r="9" spans="1:8" ht="15.75" customHeight="1" thickBot="1">
      <c r="A9" s="359"/>
      <c r="B9" s="366"/>
      <c r="C9" s="359"/>
      <c r="D9" s="397"/>
      <c r="E9" s="371"/>
      <c r="F9" s="372"/>
      <c r="G9" s="371"/>
      <c r="H9" s="372"/>
    </row>
    <row r="10" spans="1:8" ht="57.75" customHeight="1" thickBot="1" thickTop="1">
      <c r="A10" s="360"/>
      <c r="B10" s="360"/>
      <c r="C10" s="359"/>
      <c r="D10" s="398"/>
      <c r="E10" s="382" t="s">
        <v>232</v>
      </c>
      <c r="F10" s="383"/>
      <c r="G10" s="382" t="s">
        <v>233</v>
      </c>
      <c r="H10" s="383"/>
    </row>
    <row r="11" spans="1:8" ht="15.75" thickBot="1">
      <c r="A11" s="309"/>
      <c r="B11" s="309"/>
      <c r="C11" s="360"/>
      <c r="D11" s="309" t="s">
        <v>170</v>
      </c>
      <c r="E11" s="312" t="s">
        <v>17</v>
      </c>
      <c r="F11" s="310" t="s">
        <v>19</v>
      </c>
      <c r="G11" s="312" t="s">
        <v>17</v>
      </c>
      <c r="H11" s="310" t="s">
        <v>19</v>
      </c>
    </row>
    <row r="12" spans="1:8" ht="15.75" thickBot="1">
      <c r="A12" s="253" t="s">
        <v>35</v>
      </c>
      <c r="B12" s="253" t="s">
        <v>22</v>
      </c>
      <c r="C12" s="4"/>
      <c r="D12" s="131"/>
      <c r="E12" s="304"/>
      <c r="F12" s="304"/>
      <c r="G12" s="304"/>
      <c r="H12" s="304"/>
    </row>
    <row r="13" spans="1:8" ht="15.75" thickBot="1">
      <c r="A13" s="253" t="s">
        <v>35</v>
      </c>
      <c r="B13" s="253" t="s">
        <v>23</v>
      </c>
      <c r="C13" s="4"/>
      <c r="D13" s="131"/>
      <c r="E13" s="304"/>
      <c r="F13" s="304"/>
      <c r="G13" s="304"/>
      <c r="H13" s="304"/>
    </row>
    <row r="14" spans="1:8" ht="15.75" thickBot="1">
      <c r="A14" s="253" t="s">
        <v>35</v>
      </c>
      <c r="B14" s="253" t="s">
        <v>24</v>
      </c>
      <c r="C14" s="4"/>
      <c r="D14" s="131"/>
      <c r="E14" s="304"/>
      <c r="F14" s="304"/>
      <c r="G14" s="304"/>
      <c r="H14" s="304"/>
    </row>
    <row r="15" spans="1:8" ht="15.75" thickBot="1">
      <c r="A15" s="253" t="s">
        <v>35</v>
      </c>
      <c r="B15" s="253" t="s">
        <v>25</v>
      </c>
      <c r="C15" s="4"/>
      <c r="D15" s="131"/>
      <c r="E15" s="304"/>
      <c r="F15" s="304"/>
      <c r="G15" s="304"/>
      <c r="H15" s="304"/>
    </row>
    <row r="16" spans="1:8" ht="15.75" thickBot="1">
      <c r="A16" s="253" t="s">
        <v>35</v>
      </c>
      <c r="B16" s="253" t="s">
        <v>26</v>
      </c>
      <c r="C16" s="8"/>
      <c r="D16" s="131"/>
      <c r="E16" s="304"/>
      <c r="F16" s="304"/>
      <c r="G16" s="304"/>
      <c r="H16" s="304"/>
    </row>
    <row r="17" spans="1:8" ht="15.75" thickBot="1">
      <c r="A17" s="253" t="s">
        <v>35</v>
      </c>
      <c r="B17" s="253" t="s">
        <v>27</v>
      </c>
      <c r="C17" s="4"/>
      <c r="D17" s="131"/>
      <c r="E17" s="304"/>
      <c r="F17" s="304"/>
      <c r="G17" s="304"/>
      <c r="H17" s="304"/>
    </row>
    <row r="18" spans="1:8" ht="15.75" thickBot="1">
      <c r="A18" s="253" t="s">
        <v>35</v>
      </c>
      <c r="B18" s="253" t="s">
        <v>28</v>
      </c>
      <c r="C18" s="4"/>
      <c r="D18" s="131"/>
      <c r="E18" s="304"/>
      <c r="F18" s="304"/>
      <c r="G18" s="304"/>
      <c r="H18" s="304"/>
    </row>
    <row r="19" spans="1:8" ht="15.75" thickBot="1">
      <c r="A19" s="253" t="s">
        <v>35</v>
      </c>
      <c r="B19" s="253" t="s">
        <v>29</v>
      </c>
      <c r="C19" s="4"/>
      <c r="D19" s="131"/>
      <c r="E19" s="304"/>
      <c r="F19" s="304"/>
      <c r="G19" s="304"/>
      <c r="H19" s="304"/>
    </row>
    <row r="20" spans="1:8" ht="15.75" thickBot="1">
      <c r="A20" s="253" t="s">
        <v>35</v>
      </c>
      <c r="B20" s="253" t="s">
        <v>30</v>
      </c>
      <c r="C20" s="4"/>
      <c r="D20" s="131"/>
      <c r="E20" s="304"/>
      <c r="F20" s="304"/>
      <c r="G20" s="304"/>
      <c r="H20" s="304"/>
    </row>
    <row r="21" spans="1:8" ht="15.75" thickBot="1">
      <c r="A21" s="253" t="s">
        <v>35</v>
      </c>
      <c r="B21" s="253" t="s">
        <v>31</v>
      </c>
      <c r="C21" s="29"/>
      <c r="D21" s="131"/>
      <c r="E21" s="304"/>
      <c r="F21" s="304"/>
      <c r="G21" s="304"/>
      <c r="H21" s="304"/>
    </row>
    <row r="22" spans="1:8" ht="15.75" thickBot="1">
      <c r="A22" s="253" t="s">
        <v>35</v>
      </c>
      <c r="B22" s="253" t="s">
        <v>32</v>
      </c>
      <c r="C22" s="4"/>
      <c r="D22" s="131"/>
      <c r="E22" s="304"/>
      <c r="F22" s="304"/>
      <c r="G22" s="304"/>
      <c r="H22" s="304"/>
    </row>
    <row r="23" spans="1:8" ht="15.75" thickBot="1">
      <c r="A23" s="253" t="s">
        <v>35</v>
      </c>
      <c r="B23" s="253" t="s">
        <v>33</v>
      </c>
      <c r="C23" s="4"/>
      <c r="D23" s="131"/>
      <c r="E23" s="304"/>
      <c r="F23" s="304"/>
      <c r="G23" s="304"/>
      <c r="H23" s="304"/>
    </row>
    <row r="24" spans="1:8" ht="15.75" thickBot="1">
      <c r="A24" s="253" t="s">
        <v>35</v>
      </c>
      <c r="B24" s="253" t="s">
        <v>34</v>
      </c>
      <c r="C24" s="4"/>
      <c r="D24" s="131"/>
      <c r="E24" s="304"/>
      <c r="F24" s="304"/>
      <c r="G24" s="304"/>
      <c r="H24" s="304"/>
    </row>
    <row r="25" spans="1:8" ht="15.75" thickBot="1">
      <c r="A25" s="356" t="s">
        <v>157</v>
      </c>
      <c r="B25" s="357"/>
      <c r="C25" s="232"/>
      <c r="D25" s="233"/>
      <c r="E25" s="235">
        <f>SUM(E12:E24)</f>
        <v>0</v>
      </c>
      <c r="F25" s="235">
        <f>SUM(F12:F24)</f>
        <v>0</v>
      </c>
      <c r="G25" s="235">
        <f>SUM(G12:G24)</f>
        <v>0</v>
      </c>
      <c r="H25" s="235">
        <f>SUM(H12:H24)</f>
        <v>0</v>
      </c>
    </row>
    <row r="26" spans="1:8" ht="15.75" thickBot="1">
      <c r="A26" s="253" t="s">
        <v>36</v>
      </c>
      <c r="B26" s="253" t="s">
        <v>37</v>
      </c>
      <c r="C26" s="4"/>
      <c r="D26" s="131"/>
      <c r="E26" s="304"/>
      <c r="F26" s="304"/>
      <c r="G26" s="304"/>
      <c r="H26" s="304"/>
    </row>
    <row r="27" spans="1:8" ht="15.75" thickBot="1">
      <c r="A27" s="253" t="s">
        <v>36</v>
      </c>
      <c r="B27" s="253" t="s">
        <v>38</v>
      </c>
      <c r="C27" s="4"/>
      <c r="D27" s="131"/>
      <c r="E27" s="304"/>
      <c r="F27" s="304"/>
      <c r="G27" s="304"/>
      <c r="H27" s="304"/>
    </row>
    <row r="28" spans="1:8" ht="15.75" thickBot="1">
      <c r="A28" s="253" t="s">
        <v>36</v>
      </c>
      <c r="B28" s="253" t="s">
        <v>39</v>
      </c>
      <c r="C28" s="4"/>
      <c r="D28" s="131"/>
      <c r="E28" s="304"/>
      <c r="F28" s="304"/>
      <c r="G28" s="304"/>
      <c r="H28" s="304"/>
    </row>
    <row r="29" spans="1:8" ht="15.75" thickBot="1">
      <c r="A29" s="253" t="s">
        <v>36</v>
      </c>
      <c r="B29" s="253" t="s">
        <v>40</v>
      </c>
      <c r="C29" s="4"/>
      <c r="D29" s="131"/>
      <c r="E29" s="304"/>
      <c r="F29" s="304"/>
      <c r="G29" s="304"/>
      <c r="H29" s="304"/>
    </row>
    <row r="30" spans="1:8" ht="15.75" thickBot="1">
      <c r="A30" s="253" t="s">
        <v>36</v>
      </c>
      <c r="B30" s="253" t="s">
        <v>41</v>
      </c>
      <c r="C30" s="4"/>
      <c r="D30" s="131"/>
      <c r="E30" s="304"/>
      <c r="F30" s="304"/>
      <c r="G30" s="304"/>
      <c r="H30" s="304"/>
    </row>
    <row r="31" spans="1:8" ht="15.75" thickBot="1">
      <c r="A31" s="253" t="s">
        <v>36</v>
      </c>
      <c r="B31" s="253" t="s">
        <v>42</v>
      </c>
      <c r="C31" s="4"/>
      <c r="D31" s="131"/>
      <c r="E31" s="304"/>
      <c r="F31" s="304"/>
      <c r="G31" s="304"/>
      <c r="H31" s="304"/>
    </row>
    <row r="32" spans="1:8" ht="15.75" thickBot="1">
      <c r="A32" s="253" t="s">
        <v>36</v>
      </c>
      <c r="B32" s="253" t="s">
        <v>43</v>
      </c>
      <c r="C32" s="4"/>
      <c r="D32" s="131"/>
      <c r="E32" s="304"/>
      <c r="F32" s="304"/>
      <c r="G32" s="304"/>
      <c r="H32" s="304"/>
    </row>
    <row r="33" spans="1:8" ht="15.75" thickBot="1">
      <c r="A33" s="253" t="s">
        <v>36</v>
      </c>
      <c r="B33" s="253" t="s">
        <v>44</v>
      </c>
      <c r="C33" s="4"/>
      <c r="D33" s="131"/>
      <c r="E33" s="304"/>
      <c r="F33" s="304"/>
      <c r="G33" s="304"/>
      <c r="H33" s="304"/>
    </row>
    <row r="34" spans="1:8" ht="15.75" thickBot="1">
      <c r="A34" s="253" t="s">
        <v>36</v>
      </c>
      <c r="B34" s="253" t="s">
        <v>45</v>
      </c>
      <c r="C34" s="4"/>
      <c r="D34" s="131"/>
      <c r="E34" s="304"/>
      <c r="F34" s="304"/>
      <c r="G34" s="304"/>
      <c r="H34" s="304"/>
    </row>
    <row r="35" spans="1:8" ht="15.75" thickBot="1">
      <c r="A35" s="253" t="s">
        <v>36</v>
      </c>
      <c r="B35" s="253" t="s">
        <v>46</v>
      </c>
      <c r="C35" s="4"/>
      <c r="D35" s="131"/>
      <c r="E35" s="304"/>
      <c r="F35" s="304"/>
      <c r="G35" s="304"/>
      <c r="H35" s="304"/>
    </row>
    <row r="36" spans="1:8" ht="15.75" thickBot="1">
      <c r="A36" s="356" t="s">
        <v>158</v>
      </c>
      <c r="B36" s="357"/>
      <c r="C36" s="232"/>
      <c r="D36" s="233"/>
      <c r="E36" s="235">
        <f>SUM(E26:E35)</f>
        <v>0</v>
      </c>
      <c r="F36" s="235">
        <f>SUM(F26:F35)</f>
        <v>0</v>
      </c>
      <c r="G36" s="235">
        <f>SUM(G26:G35)</f>
        <v>0</v>
      </c>
      <c r="H36" s="235">
        <f>SUM(H26:H35)</f>
        <v>0</v>
      </c>
    </row>
    <row r="37" spans="1:8" ht="15.75" thickBot="1">
      <c r="A37" s="253" t="s">
        <v>247</v>
      </c>
      <c r="B37" s="253" t="s">
        <v>248</v>
      </c>
      <c r="C37" s="4"/>
      <c r="D37" s="131"/>
      <c r="E37" s="304"/>
      <c r="F37" s="304"/>
      <c r="G37" s="304"/>
      <c r="H37" s="304"/>
    </row>
    <row r="38" spans="1:8" ht="15.75" thickBot="1">
      <c r="A38" s="253" t="s">
        <v>247</v>
      </c>
      <c r="B38" s="253" t="s">
        <v>249</v>
      </c>
      <c r="C38" s="4"/>
      <c r="D38" s="131"/>
      <c r="E38" s="304"/>
      <c r="F38" s="304"/>
      <c r="G38" s="304"/>
      <c r="H38" s="304"/>
    </row>
    <row r="39" spans="1:8" ht="15.75" thickBot="1">
      <c r="A39" s="253" t="s">
        <v>247</v>
      </c>
      <c r="B39" s="253" t="s">
        <v>250</v>
      </c>
      <c r="C39" s="4"/>
      <c r="D39" s="131"/>
      <c r="E39" s="304"/>
      <c r="F39" s="304"/>
      <c r="G39" s="304"/>
      <c r="H39" s="304"/>
    </row>
    <row r="40" spans="1:8" ht="15.75" thickBot="1">
      <c r="A40" s="253" t="s">
        <v>247</v>
      </c>
      <c r="B40" s="253" t="s">
        <v>251</v>
      </c>
      <c r="C40" s="4"/>
      <c r="D40" s="131"/>
      <c r="E40" s="304"/>
      <c r="F40" s="304"/>
      <c r="G40" s="304"/>
      <c r="H40" s="304"/>
    </row>
    <row r="41" spans="1:8" ht="15.75" thickBot="1">
      <c r="A41" s="361" t="s">
        <v>252</v>
      </c>
      <c r="B41" s="362"/>
      <c r="C41" s="232"/>
      <c r="D41" s="233"/>
      <c r="E41" s="235">
        <f>SUM(E37:E40)</f>
        <v>0</v>
      </c>
      <c r="F41" s="235">
        <f>SUM(F37:F40)</f>
        <v>0</v>
      </c>
      <c r="G41" s="235">
        <f>SUM(G37:G40)</f>
        <v>0</v>
      </c>
      <c r="H41" s="235">
        <f>SUM(H37:H40)</f>
        <v>0</v>
      </c>
    </row>
    <row r="42" spans="1:8" ht="15.75" thickBot="1">
      <c r="A42" s="253" t="s">
        <v>253</v>
      </c>
      <c r="B42" s="253" t="s">
        <v>254</v>
      </c>
      <c r="C42" s="4"/>
      <c r="D42" s="131"/>
      <c r="E42" s="304"/>
      <c r="F42" s="304"/>
      <c r="G42" s="304"/>
      <c r="H42" s="304"/>
    </row>
    <row r="43" spans="1:8" ht="15.75" thickBot="1">
      <c r="A43" s="253" t="s">
        <v>253</v>
      </c>
      <c r="B43" s="253" t="s">
        <v>255</v>
      </c>
      <c r="C43" s="4"/>
      <c r="D43" s="131"/>
      <c r="E43" s="304"/>
      <c r="F43" s="304"/>
      <c r="G43" s="304"/>
      <c r="H43" s="304"/>
    </row>
    <row r="44" spans="1:8" ht="15.75" thickBot="1">
      <c r="A44" s="253" t="s">
        <v>253</v>
      </c>
      <c r="B44" s="253" t="s">
        <v>256</v>
      </c>
      <c r="C44" s="4"/>
      <c r="D44" s="131"/>
      <c r="E44" s="304"/>
      <c r="F44" s="304"/>
      <c r="G44" s="304"/>
      <c r="H44" s="304"/>
    </row>
    <row r="45" spans="1:8" ht="15.75" thickBot="1">
      <c r="A45" s="253" t="s">
        <v>253</v>
      </c>
      <c r="B45" s="253" t="s">
        <v>257</v>
      </c>
      <c r="C45" s="4"/>
      <c r="D45" s="131"/>
      <c r="E45" s="304"/>
      <c r="F45" s="304"/>
      <c r="G45" s="304"/>
      <c r="H45" s="304"/>
    </row>
    <row r="46" spans="1:8" ht="15.75" thickBot="1">
      <c r="A46" s="361" t="s">
        <v>258</v>
      </c>
      <c r="B46" s="362"/>
      <c r="C46" s="232"/>
      <c r="D46" s="233"/>
      <c r="E46" s="235">
        <f>SUM(E42:E45)</f>
        <v>0</v>
      </c>
      <c r="F46" s="235">
        <f>SUM(F42:F45)</f>
        <v>0</v>
      </c>
      <c r="G46" s="235">
        <f>SUM(G42:G45)</f>
        <v>0</v>
      </c>
      <c r="H46" s="235">
        <f>SUM(H42:H45)</f>
        <v>0</v>
      </c>
    </row>
    <row r="47" spans="1:8" ht="15.75" thickBot="1">
      <c r="A47" s="253" t="s">
        <v>57</v>
      </c>
      <c r="B47" s="253" t="s">
        <v>47</v>
      </c>
      <c r="C47" s="4"/>
      <c r="D47" s="131"/>
      <c r="E47" s="304"/>
      <c r="F47" s="304"/>
      <c r="G47" s="304"/>
      <c r="H47" s="304"/>
    </row>
    <row r="48" spans="1:8" ht="15.75" thickBot="1">
      <c r="A48" s="253" t="s">
        <v>57</v>
      </c>
      <c r="B48" s="253" t="s">
        <v>48</v>
      </c>
      <c r="C48" s="4"/>
      <c r="D48" s="131"/>
      <c r="E48" s="304"/>
      <c r="F48" s="304"/>
      <c r="G48" s="304"/>
      <c r="H48" s="304"/>
    </row>
    <row r="49" spans="1:8" ht="15.75" thickBot="1">
      <c r="A49" s="253" t="s">
        <v>57</v>
      </c>
      <c r="B49" s="253" t="s">
        <v>49</v>
      </c>
      <c r="C49" s="4"/>
      <c r="D49" s="131"/>
      <c r="E49" s="304"/>
      <c r="F49" s="304"/>
      <c r="G49" s="304"/>
      <c r="H49" s="304"/>
    </row>
    <row r="50" spans="1:8" ht="15.75" thickBot="1">
      <c r="A50" s="253" t="s">
        <v>57</v>
      </c>
      <c r="B50" s="253" t="s">
        <v>50</v>
      </c>
      <c r="C50" s="4"/>
      <c r="D50" s="131"/>
      <c r="E50" s="304"/>
      <c r="F50" s="304"/>
      <c r="G50" s="304"/>
      <c r="H50" s="304"/>
    </row>
    <row r="51" spans="1:8" ht="15.75" thickBot="1">
      <c r="A51" s="253" t="s">
        <v>57</v>
      </c>
      <c r="B51" s="253" t="s">
        <v>51</v>
      </c>
      <c r="C51" s="4"/>
      <c r="D51" s="131"/>
      <c r="E51" s="304"/>
      <c r="F51" s="304"/>
      <c r="G51" s="304"/>
      <c r="H51" s="304"/>
    </row>
    <row r="52" spans="1:8" ht="15.75" thickBot="1">
      <c r="A52" s="253" t="s">
        <v>57</v>
      </c>
      <c r="B52" s="253" t="s">
        <v>52</v>
      </c>
      <c r="C52" s="4"/>
      <c r="D52" s="131"/>
      <c r="E52" s="304"/>
      <c r="F52" s="304"/>
      <c r="G52" s="304"/>
      <c r="H52" s="304"/>
    </row>
    <row r="53" spans="1:8" ht="15.75" thickBot="1">
      <c r="A53" s="253" t="s">
        <v>57</v>
      </c>
      <c r="B53" s="253" t="s">
        <v>53</v>
      </c>
      <c r="C53" s="4"/>
      <c r="D53" s="131"/>
      <c r="E53" s="304"/>
      <c r="F53" s="304"/>
      <c r="G53" s="304"/>
      <c r="H53" s="304"/>
    </row>
    <row r="54" spans="1:8" ht="15.75" thickBot="1">
      <c r="A54" s="253" t="s">
        <v>57</v>
      </c>
      <c r="B54" s="253" t="s">
        <v>54</v>
      </c>
      <c r="C54" s="4"/>
      <c r="D54" s="131"/>
      <c r="E54" s="304"/>
      <c r="F54" s="304"/>
      <c r="G54" s="304"/>
      <c r="H54" s="304"/>
    </row>
    <row r="55" spans="1:8" ht="15.75" thickBot="1">
      <c r="A55" s="253" t="s">
        <v>57</v>
      </c>
      <c r="B55" s="253" t="s">
        <v>55</v>
      </c>
      <c r="C55" s="4"/>
      <c r="D55" s="131"/>
      <c r="E55" s="304"/>
      <c r="F55" s="304"/>
      <c r="G55" s="304"/>
      <c r="H55" s="304"/>
    </row>
    <row r="56" spans="1:8" ht="15.75" thickBot="1">
      <c r="A56" s="253" t="s">
        <v>57</v>
      </c>
      <c r="B56" s="253" t="s">
        <v>56</v>
      </c>
      <c r="C56" s="4"/>
      <c r="D56" s="131"/>
      <c r="E56" s="304"/>
      <c r="F56" s="304"/>
      <c r="G56" s="304"/>
      <c r="H56" s="304"/>
    </row>
    <row r="57" spans="1:8" ht="15.75" thickBot="1">
      <c r="A57" s="356" t="s">
        <v>159</v>
      </c>
      <c r="B57" s="357"/>
      <c r="C57" s="232"/>
      <c r="D57" s="233"/>
      <c r="E57" s="235">
        <f>SUM(E47:E56)</f>
        <v>0</v>
      </c>
      <c r="F57" s="235">
        <f>SUM(F47:F56)</f>
        <v>0</v>
      </c>
      <c r="G57" s="235">
        <f>SUM(G47:G56)</f>
        <v>0</v>
      </c>
      <c r="H57" s="235">
        <f>SUM(H47:H56)</f>
        <v>0</v>
      </c>
    </row>
    <row r="58" spans="1:8" ht="15.75" thickBot="1">
      <c r="A58" s="253" t="s">
        <v>71</v>
      </c>
      <c r="B58" s="253" t="s">
        <v>58</v>
      </c>
      <c r="C58" s="4"/>
      <c r="D58" s="131"/>
      <c r="E58" s="304"/>
      <c r="F58" s="304"/>
      <c r="G58" s="304"/>
      <c r="H58" s="304"/>
    </row>
    <row r="59" spans="1:8" ht="15.75" thickBot="1">
      <c r="A59" s="253" t="s">
        <v>71</v>
      </c>
      <c r="B59" s="253" t="s">
        <v>59</v>
      </c>
      <c r="C59" s="4"/>
      <c r="D59" s="131"/>
      <c r="E59" s="304"/>
      <c r="F59" s="304"/>
      <c r="G59" s="304"/>
      <c r="H59" s="304"/>
    </row>
    <row r="60" spans="1:8" ht="15.75" thickBot="1">
      <c r="A60" s="253" t="s">
        <v>71</v>
      </c>
      <c r="B60" s="253" t="s">
        <v>60</v>
      </c>
      <c r="C60" s="4"/>
      <c r="D60" s="131"/>
      <c r="E60" s="304"/>
      <c r="F60" s="304"/>
      <c r="G60" s="304"/>
      <c r="H60" s="304"/>
    </row>
    <row r="61" spans="1:8" ht="15.75" thickBot="1">
      <c r="A61" s="253" t="s">
        <v>71</v>
      </c>
      <c r="B61" s="253" t="s">
        <v>61</v>
      </c>
      <c r="C61" s="4"/>
      <c r="D61" s="131"/>
      <c r="E61" s="304"/>
      <c r="F61" s="304"/>
      <c r="G61" s="304"/>
      <c r="H61" s="304"/>
    </row>
    <row r="62" spans="1:8" ht="15.75" thickBot="1">
      <c r="A62" s="253" t="s">
        <v>71</v>
      </c>
      <c r="B62" s="253" t="s">
        <v>62</v>
      </c>
      <c r="C62" s="4"/>
      <c r="D62" s="131"/>
      <c r="E62" s="304"/>
      <c r="F62" s="304"/>
      <c r="G62" s="304"/>
      <c r="H62" s="304"/>
    </row>
    <row r="63" spans="1:8" ht="15.75" thickBot="1">
      <c r="A63" s="253" t="s">
        <v>71</v>
      </c>
      <c r="B63" s="253" t="s">
        <v>63</v>
      </c>
      <c r="C63" s="4"/>
      <c r="D63" s="131"/>
      <c r="E63" s="304"/>
      <c r="F63" s="304"/>
      <c r="G63" s="304"/>
      <c r="H63" s="304"/>
    </row>
    <row r="64" spans="1:8" ht="15.75" thickBot="1">
      <c r="A64" s="253" t="s">
        <v>71</v>
      </c>
      <c r="B64" s="253" t="s">
        <v>64</v>
      </c>
      <c r="C64" s="4"/>
      <c r="D64" s="131"/>
      <c r="E64" s="304"/>
      <c r="F64" s="304"/>
      <c r="G64" s="304"/>
      <c r="H64" s="304"/>
    </row>
    <row r="65" spans="1:8" ht="15.75" thickBot="1">
      <c r="A65" s="253" t="s">
        <v>71</v>
      </c>
      <c r="B65" s="253" t="s">
        <v>65</v>
      </c>
      <c r="C65" s="4"/>
      <c r="D65" s="131"/>
      <c r="E65" s="304"/>
      <c r="F65" s="304"/>
      <c r="G65" s="304"/>
      <c r="H65" s="304"/>
    </row>
    <row r="66" spans="1:8" ht="15.75" thickBot="1">
      <c r="A66" s="253" t="s">
        <v>71</v>
      </c>
      <c r="B66" s="253" t="s">
        <v>66</v>
      </c>
      <c r="C66" s="4"/>
      <c r="D66" s="131"/>
      <c r="E66" s="304"/>
      <c r="F66" s="304"/>
      <c r="G66" s="304"/>
      <c r="H66" s="304"/>
    </row>
    <row r="67" spans="1:8" ht="15.75" thickBot="1">
      <c r="A67" s="253" t="s">
        <v>71</v>
      </c>
      <c r="B67" s="253" t="s">
        <v>67</v>
      </c>
      <c r="C67" s="4"/>
      <c r="D67" s="131"/>
      <c r="E67" s="304"/>
      <c r="F67" s="304"/>
      <c r="G67" s="304"/>
      <c r="H67" s="304"/>
    </row>
    <row r="68" spans="1:8" ht="15.75" thickBot="1">
      <c r="A68" s="253" t="s">
        <v>71</v>
      </c>
      <c r="B68" s="253" t="s">
        <v>68</v>
      </c>
      <c r="C68" s="4"/>
      <c r="D68" s="131"/>
      <c r="E68" s="304"/>
      <c r="F68" s="304"/>
      <c r="G68" s="304"/>
      <c r="H68" s="304"/>
    </row>
    <row r="69" spans="1:8" ht="15.75" thickBot="1">
      <c r="A69" s="253" t="s">
        <v>71</v>
      </c>
      <c r="B69" s="253" t="s">
        <v>69</v>
      </c>
      <c r="C69" s="4"/>
      <c r="D69" s="131"/>
      <c r="E69" s="304"/>
      <c r="F69" s="304"/>
      <c r="G69" s="304"/>
      <c r="H69" s="304"/>
    </row>
    <row r="70" spans="1:8" ht="15.75" thickBot="1">
      <c r="A70" s="253" t="s">
        <v>71</v>
      </c>
      <c r="B70" s="253" t="s">
        <v>70</v>
      </c>
      <c r="C70" s="4"/>
      <c r="D70" s="131"/>
      <c r="E70" s="304"/>
      <c r="F70" s="304"/>
      <c r="G70" s="304"/>
      <c r="H70" s="304"/>
    </row>
    <row r="71" spans="1:8" ht="15.75" thickBot="1">
      <c r="A71" s="356" t="s">
        <v>160</v>
      </c>
      <c r="B71" s="357"/>
      <c r="C71" s="232"/>
      <c r="D71" s="233"/>
      <c r="E71" s="235">
        <f>SUM(E58:E70)</f>
        <v>0</v>
      </c>
      <c r="F71" s="235">
        <f>SUM(F58:F70)</f>
        <v>0</v>
      </c>
      <c r="G71" s="235">
        <f>SUM(G58:G70)</f>
        <v>0</v>
      </c>
      <c r="H71" s="235">
        <f>SUM(H58:H70)</f>
        <v>0</v>
      </c>
    </row>
    <row r="72" spans="1:8" ht="15.75" thickBot="1">
      <c r="A72" s="253" t="s">
        <v>82</v>
      </c>
      <c r="B72" s="253" t="s">
        <v>72</v>
      </c>
      <c r="C72" s="4"/>
      <c r="D72" s="131"/>
      <c r="E72" s="304"/>
      <c r="F72" s="304"/>
      <c r="G72" s="304"/>
      <c r="H72" s="304"/>
    </row>
    <row r="73" spans="1:8" ht="15.75" thickBot="1">
      <c r="A73" s="253" t="s">
        <v>82</v>
      </c>
      <c r="B73" s="253" t="s">
        <v>73</v>
      </c>
      <c r="C73" s="4"/>
      <c r="D73" s="131"/>
      <c r="E73" s="304"/>
      <c r="F73" s="304"/>
      <c r="G73" s="304"/>
      <c r="H73" s="304"/>
    </row>
    <row r="74" spans="1:8" ht="15.75" thickBot="1">
      <c r="A74" s="253" t="s">
        <v>82</v>
      </c>
      <c r="B74" s="253" t="s">
        <v>74</v>
      </c>
      <c r="C74" s="4"/>
      <c r="D74" s="131"/>
      <c r="E74" s="304"/>
      <c r="F74" s="304"/>
      <c r="G74" s="304"/>
      <c r="H74" s="304"/>
    </row>
    <row r="75" spans="1:8" ht="15.75" thickBot="1">
      <c r="A75" s="253" t="s">
        <v>82</v>
      </c>
      <c r="B75" s="253" t="s">
        <v>75</v>
      </c>
      <c r="C75" s="4"/>
      <c r="D75" s="131"/>
      <c r="E75" s="304"/>
      <c r="F75" s="304"/>
      <c r="G75" s="304"/>
      <c r="H75" s="304"/>
    </row>
    <row r="76" spans="1:8" ht="15.75" thickBot="1">
      <c r="A76" s="253" t="s">
        <v>82</v>
      </c>
      <c r="B76" s="253" t="s">
        <v>76</v>
      </c>
      <c r="C76" s="4"/>
      <c r="D76" s="131"/>
      <c r="E76" s="304"/>
      <c r="F76" s="304"/>
      <c r="G76" s="304"/>
      <c r="H76" s="304"/>
    </row>
    <row r="77" spans="1:8" ht="15.75" thickBot="1">
      <c r="A77" s="253" t="s">
        <v>82</v>
      </c>
      <c r="B77" s="253" t="s">
        <v>77</v>
      </c>
      <c r="C77" s="4"/>
      <c r="D77" s="131"/>
      <c r="E77" s="304"/>
      <c r="F77" s="304"/>
      <c r="G77" s="304"/>
      <c r="H77" s="304"/>
    </row>
    <row r="78" spans="1:8" ht="15.75" thickBot="1">
      <c r="A78" s="253" t="s">
        <v>82</v>
      </c>
      <c r="B78" s="253" t="s">
        <v>78</v>
      </c>
      <c r="C78" s="4"/>
      <c r="D78" s="131"/>
      <c r="E78" s="304"/>
      <c r="F78" s="304"/>
      <c r="G78" s="304"/>
      <c r="H78" s="304"/>
    </row>
    <row r="79" spans="1:8" ht="15.75" thickBot="1">
      <c r="A79" s="253" t="s">
        <v>82</v>
      </c>
      <c r="B79" s="253" t="s">
        <v>79</v>
      </c>
      <c r="C79" s="4"/>
      <c r="D79" s="131"/>
      <c r="E79" s="304"/>
      <c r="F79" s="304"/>
      <c r="G79" s="304"/>
      <c r="H79" s="304"/>
    </row>
    <row r="80" spans="1:8" ht="15.75" thickBot="1">
      <c r="A80" s="253" t="s">
        <v>82</v>
      </c>
      <c r="B80" s="253" t="s">
        <v>80</v>
      </c>
      <c r="C80" s="4"/>
      <c r="D80" s="131"/>
      <c r="E80" s="304"/>
      <c r="F80" s="304"/>
      <c r="G80" s="304"/>
      <c r="H80" s="304"/>
    </row>
    <row r="81" spans="1:8" ht="15.75" thickBot="1">
      <c r="A81" s="253" t="s">
        <v>82</v>
      </c>
      <c r="B81" s="253" t="s">
        <v>81</v>
      </c>
      <c r="C81" s="4"/>
      <c r="D81" s="131"/>
      <c r="E81" s="304"/>
      <c r="F81" s="304"/>
      <c r="G81" s="304"/>
      <c r="H81" s="304"/>
    </row>
    <row r="82" spans="1:8" ht="15.75" thickBot="1">
      <c r="A82" s="356" t="s">
        <v>18</v>
      </c>
      <c r="B82" s="357"/>
      <c r="C82" s="232"/>
      <c r="D82" s="233"/>
      <c r="E82" s="235">
        <f>SUM(E72:E81)</f>
        <v>0</v>
      </c>
      <c r="F82" s="235">
        <f>SUM(F72:F81)</f>
        <v>0</v>
      </c>
      <c r="G82" s="235">
        <f>SUM(G72:G81)</f>
        <v>0</v>
      </c>
      <c r="H82" s="235">
        <f>SUM(H72:H81)</f>
        <v>0</v>
      </c>
    </row>
    <row r="83" spans="1:8" ht="15.75" thickBot="1">
      <c r="A83" s="253" t="s">
        <v>88</v>
      </c>
      <c r="B83" s="253" t="s">
        <v>83</v>
      </c>
      <c r="C83" s="4"/>
      <c r="D83" s="131"/>
      <c r="E83" s="304"/>
      <c r="F83" s="304"/>
      <c r="G83" s="304"/>
      <c r="H83" s="304"/>
    </row>
    <row r="84" spans="1:8" ht="15.75" thickBot="1">
      <c r="A84" s="253" t="s">
        <v>88</v>
      </c>
      <c r="B84" s="253" t="s">
        <v>84</v>
      </c>
      <c r="C84" s="4"/>
      <c r="D84" s="131"/>
      <c r="E84" s="304"/>
      <c r="F84" s="304"/>
      <c r="G84" s="304"/>
      <c r="H84" s="304"/>
    </row>
    <row r="85" spans="1:8" ht="15.75" thickBot="1">
      <c r="A85" s="253" t="s">
        <v>88</v>
      </c>
      <c r="B85" s="253" t="s">
        <v>85</v>
      </c>
      <c r="C85" s="4"/>
      <c r="D85" s="131"/>
      <c r="E85" s="304"/>
      <c r="F85" s="304"/>
      <c r="G85" s="304"/>
      <c r="H85" s="304"/>
    </row>
    <row r="86" spans="1:8" ht="15.75" thickBot="1">
      <c r="A86" s="253" t="s">
        <v>88</v>
      </c>
      <c r="B86" s="253" t="s">
        <v>86</v>
      </c>
      <c r="C86" s="4"/>
      <c r="D86" s="131"/>
      <c r="E86" s="304"/>
      <c r="F86" s="304"/>
      <c r="G86" s="304"/>
      <c r="H86" s="304"/>
    </row>
    <row r="87" spans="1:8" ht="15.75" thickBot="1">
      <c r="A87" s="253" t="s">
        <v>88</v>
      </c>
      <c r="B87" s="253" t="s">
        <v>87</v>
      </c>
      <c r="C87" s="4"/>
      <c r="D87" s="131"/>
      <c r="E87" s="304"/>
      <c r="F87" s="304"/>
      <c r="G87" s="304"/>
      <c r="H87" s="304"/>
    </row>
    <row r="88" spans="1:8" ht="15.75" thickBot="1">
      <c r="A88" s="356" t="s">
        <v>161</v>
      </c>
      <c r="B88" s="357"/>
      <c r="C88" s="232"/>
      <c r="D88" s="233"/>
      <c r="E88" s="235">
        <f>SUM(E83:E87)</f>
        <v>0</v>
      </c>
      <c r="F88" s="235">
        <f>SUM(F83:F87)</f>
        <v>0</v>
      </c>
      <c r="G88" s="235">
        <f>SUM(G83:G87)</f>
        <v>0</v>
      </c>
      <c r="H88" s="235">
        <f>SUM(H83:H87)</f>
        <v>0</v>
      </c>
    </row>
    <row r="89" spans="1:8" ht="15.75" thickBot="1">
      <c r="A89" s="253" t="s">
        <v>99</v>
      </c>
      <c r="B89" s="253" t="s">
        <v>89</v>
      </c>
      <c r="C89" s="4"/>
      <c r="D89" s="131"/>
      <c r="E89" s="304"/>
      <c r="F89" s="304"/>
      <c r="G89" s="304"/>
      <c r="H89" s="304"/>
    </row>
    <row r="90" spans="1:8" ht="15.75" thickBot="1">
      <c r="A90" s="253" t="s">
        <v>99</v>
      </c>
      <c r="B90" s="253" t="s">
        <v>90</v>
      </c>
      <c r="C90" s="4"/>
      <c r="D90" s="131"/>
      <c r="E90" s="304"/>
      <c r="F90" s="304"/>
      <c r="G90" s="304"/>
      <c r="H90" s="304"/>
    </row>
    <row r="91" spans="1:8" ht="15.75" thickBot="1">
      <c r="A91" s="253" t="s">
        <v>99</v>
      </c>
      <c r="B91" s="253" t="s">
        <v>91</v>
      </c>
      <c r="C91" s="4"/>
      <c r="D91" s="131"/>
      <c r="E91" s="304"/>
      <c r="F91" s="304"/>
      <c r="G91" s="304"/>
      <c r="H91" s="304"/>
    </row>
    <row r="92" spans="1:8" ht="15.75" thickBot="1">
      <c r="A92" s="253" t="s">
        <v>99</v>
      </c>
      <c r="B92" s="253" t="s">
        <v>92</v>
      </c>
      <c r="C92" s="4"/>
      <c r="D92" s="131"/>
      <c r="E92" s="304"/>
      <c r="F92" s="304"/>
      <c r="G92" s="304"/>
      <c r="H92" s="304"/>
    </row>
    <row r="93" spans="1:8" ht="15.75" thickBot="1">
      <c r="A93" s="253" t="s">
        <v>99</v>
      </c>
      <c r="B93" s="253" t="s">
        <v>93</v>
      </c>
      <c r="C93" s="4"/>
      <c r="D93" s="131"/>
      <c r="E93" s="304"/>
      <c r="F93" s="304"/>
      <c r="G93" s="304"/>
      <c r="H93" s="304"/>
    </row>
    <row r="94" spans="1:8" ht="15.75" thickBot="1">
      <c r="A94" s="253" t="s">
        <v>99</v>
      </c>
      <c r="B94" s="253" t="s">
        <v>94</v>
      </c>
      <c r="C94" s="4"/>
      <c r="D94" s="131"/>
      <c r="E94" s="304"/>
      <c r="F94" s="304"/>
      <c r="G94" s="304"/>
      <c r="H94" s="304"/>
    </row>
    <row r="95" spans="1:8" ht="15.75" thickBot="1">
      <c r="A95" s="253" t="s">
        <v>99</v>
      </c>
      <c r="B95" s="253" t="s">
        <v>95</v>
      </c>
      <c r="C95" s="4"/>
      <c r="D95" s="131"/>
      <c r="E95" s="304"/>
      <c r="F95" s="304"/>
      <c r="G95" s="304"/>
      <c r="H95" s="304"/>
    </row>
    <row r="96" spans="1:8" ht="15.75" thickBot="1">
      <c r="A96" s="253" t="s">
        <v>99</v>
      </c>
      <c r="B96" s="253" t="s">
        <v>96</v>
      </c>
      <c r="C96" s="4"/>
      <c r="D96" s="131"/>
      <c r="E96" s="304"/>
      <c r="F96" s="304"/>
      <c r="G96" s="304"/>
      <c r="H96" s="304"/>
    </row>
    <row r="97" spans="1:8" ht="15.75" thickBot="1">
      <c r="A97" s="253" t="s">
        <v>99</v>
      </c>
      <c r="B97" s="253" t="s">
        <v>97</v>
      </c>
      <c r="C97" s="4"/>
      <c r="D97" s="131"/>
      <c r="E97" s="304"/>
      <c r="F97" s="304"/>
      <c r="G97" s="304"/>
      <c r="H97" s="304"/>
    </row>
    <row r="98" spans="1:8" ht="15.75" thickBot="1">
      <c r="A98" s="253" t="s">
        <v>99</v>
      </c>
      <c r="B98" s="253" t="s">
        <v>98</v>
      </c>
      <c r="C98" s="4"/>
      <c r="D98" s="131"/>
      <c r="E98" s="304"/>
      <c r="F98" s="304"/>
      <c r="G98" s="304"/>
      <c r="H98" s="304"/>
    </row>
    <row r="99" spans="1:8" ht="15.75" thickBot="1">
      <c r="A99" s="356" t="s">
        <v>162</v>
      </c>
      <c r="B99" s="357"/>
      <c r="C99" s="232"/>
      <c r="D99" s="233"/>
      <c r="E99" s="235">
        <f>SUM(E89:E98)</f>
        <v>0</v>
      </c>
      <c r="F99" s="235">
        <f>SUM(F89:F98)</f>
        <v>0</v>
      </c>
      <c r="G99" s="235">
        <f>SUM(G89:G98)</f>
        <v>0</v>
      </c>
      <c r="H99" s="235">
        <f>SUM(H89:H98)</f>
        <v>0</v>
      </c>
    </row>
    <row r="100" spans="1:8" ht="15.75" thickBot="1">
      <c r="A100" s="253" t="s">
        <v>116</v>
      </c>
      <c r="B100" s="253" t="s">
        <v>100</v>
      </c>
      <c r="C100" s="4"/>
      <c r="D100" s="131"/>
      <c r="E100" s="304"/>
      <c r="F100" s="304"/>
      <c r="G100" s="304"/>
      <c r="H100" s="304"/>
    </row>
    <row r="101" spans="1:8" ht="15.75" thickBot="1">
      <c r="A101" s="253" t="s">
        <v>116</v>
      </c>
      <c r="B101" s="253" t="s">
        <v>101</v>
      </c>
      <c r="C101" s="4"/>
      <c r="D101" s="131"/>
      <c r="E101" s="304"/>
      <c r="F101" s="304"/>
      <c r="G101" s="304"/>
      <c r="H101" s="304"/>
    </row>
    <row r="102" spans="1:8" ht="15.75" thickBot="1">
      <c r="A102" s="253" t="s">
        <v>116</v>
      </c>
      <c r="B102" s="253" t="s">
        <v>102</v>
      </c>
      <c r="C102" s="4"/>
      <c r="D102" s="131"/>
      <c r="E102" s="304"/>
      <c r="F102" s="304"/>
      <c r="G102" s="304"/>
      <c r="H102" s="304"/>
    </row>
    <row r="103" spans="1:8" ht="15.75" thickBot="1">
      <c r="A103" s="253" t="s">
        <v>116</v>
      </c>
      <c r="B103" s="253" t="s">
        <v>103</v>
      </c>
      <c r="C103" s="4"/>
      <c r="D103" s="131"/>
      <c r="E103" s="304"/>
      <c r="F103" s="304"/>
      <c r="G103" s="304"/>
      <c r="H103" s="304"/>
    </row>
    <row r="104" spans="1:8" ht="15.75" thickBot="1">
      <c r="A104" s="253" t="s">
        <v>116</v>
      </c>
      <c r="B104" s="253" t="s">
        <v>104</v>
      </c>
      <c r="C104" s="4"/>
      <c r="D104" s="131"/>
      <c r="E104" s="304"/>
      <c r="F104" s="304"/>
      <c r="G104" s="304"/>
      <c r="H104" s="304"/>
    </row>
    <row r="105" spans="1:8" ht="15.75" thickBot="1">
      <c r="A105" s="253" t="s">
        <v>116</v>
      </c>
      <c r="B105" s="253" t="s">
        <v>105</v>
      </c>
      <c r="C105" s="4"/>
      <c r="D105" s="131"/>
      <c r="E105" s="304"/>
      <c r="F105" s="304"/>
      <c r="G105" s="304"/>
      <c r="H105" s="304"/>
    </row>
    <row r="106" spans="1:8" ht="15.75" thickBot="1">
      <c r="A106" s="253" t="s">
        <v>116</v>
      </c>
      <c r="B106" s="253" t="s">
        <v>106</v>
      </c>
      <c r="C106" s="4"/>
      <c r="D106" s="131"/>
      <c r="E106" s="304"/>
      <c r="F106" s="304"/>
      <c r="G106" s="304"/>
      <c r="H106" s="304"/>
    </row>
    <row r="107" spans="1:8" ht="15.75" thickBot="1">
      <c r="A107" s="253" t="s">
        <v>116</v>
      </c>
      <c r="B107" s="253" t="s">
        <v>107</v>
      </c>
      <c r="C107" s="4"/>
      <c r="D107" s="131"/>
      <c r="E107" s="304"/>
      <c r="F107" s="304"/>
      <c r="G107" s="304"/>
      <c r="H107" s="304"/>
    </row>
    <row r="108" spans="1:8" ht="15.75" thickBot="1">
      <c r="A108" s="253" t="s">
        <v>116</v>
      </c>
      <c r="B108" s="253" t="s">
        <v>108</v>
      </c>
      <c r="C108" s="4"/>
      <c r="D108" s="131"/>
      <c r="E108" s="304"/>
      <c r="F108" s="304"/>
      <c r="G108" s="304"/>
      <c r="H108" s="304"/>
    </row>
    <row r="109" spans="1:8" ht="15.75" thickBot="1">
      <c r="A109" s="253" t="s">
        <v>116</v>
      </c>
      <c r="B109" s="253" t="s">
        <v>109</v>
      </c>
      <c r="C109" s="4"/>
      <c r="D109" s="131"/>
      <c r="E109" s="304"/>
      <c r="F109" s="304"/>
      <c r="G109" s="304"/>
      <c r="H109" s="304"/>
    </row>
    <row r="110" spans="1:8" ht="15.75" thickBot="1">
      <c r="A110" s="253" t="s">
        <v>116</v>
      </c>
      <c r="B110" s="253" t="s">
        <v>110</v>
      </c>
      <c r="C110" s="4"/>
      <c r="D110" s="131"/>
      <c r="E110" s="304"/>
      <c r="F110" s="304"/>
      <c r="G110" s="304"/>
      <c r="H110" s="304"/>
    </row>
    <row r="111" spans="1:8" ht="15.75" thickBot="1">
      <c r="A111" s="253" t="s">
        <v>116</v>
      </c>
      <c r="B111" s="253" t="s">
        <v>111</v>
      </c>
      <c r="C111" s="4"/>
      <c r="D111" s="131"/>
      <c r="E111" s="304"/>
      <c r="F111" s="304"/>
      <c r="G111" s="304"/>
      <c r="H111" s="304"/>
    </row>
    <row r="112" spans="1:8" ht="15.75" thickBot="1">
      <c r="A112" s="253" t="s">
        <v>116</v>
      </c>
      <c r="B112" s="253" t="s">
        <v>112</v>
      </c>
      <c r="C112" s="4"/>
      <c r="D112" s="131"/>
      <c r="E112" s="304"/>
      <c r="F112" s="304"/>
      <c r="G112" s="304"/>
      <c r="H112" s="304"/>
    </row>
    <row r="113" spans="1:8" ht="15.75" thickBot="1">
      <c r="A113" s="253" t="s">
        <v>116</v>
      </c>
      <c r="B113" s="253" t="s">
        <v>113</v>
      </c>
      <c r="C113" s="4"/>
      <c r="D113" s="131"/>
      <c r="E113" s="304"/>
      <c r="F113" s="304"/>
      <c r="G113" s="304"/>
      <c r="H113" s="304"/>
    </row>
    <row r="114" spans="1:8" ht="15.75" thickBot="1">
      <c r="A114" s="253" t="s">
        <v>116</v>
      </c>
      <c r="B114" s="253" t="s">
        <v>114</v>
      </c>
      <c r="C114" s="4"/>
      <c r="D114" s="131"/>
      <c r="E114" s="304"/>
      <c r="F114" s="304"/>
      <c r="G114" s="304"/>
      <c r="H114" s="304"/>
    </row>
    <row r="115" spans="1:8" ht="15.75" thickBot="1">
      <c r="A115" s="253" t="s">
        <v>116</v>
      </c>
      <c r="B115" s="253" t="s">
        <v>115</v>
      </c>
      <c r="C115" s="4"/>
      <c r="D115" s="131"/>
      <c r="E115" s="304"/>
      <c r="F115" s="304"/>
      <c r="G115" s="304"/>
      <c r="H115" s="304"/>
    </row>
    <row r="116" spans="1:8" ht="15.75" thickBot="1">
      <c r="A116" s="356" t="s">
        <v>163</v>
      </c>
      <c r="B116" s="357"/>
      <c r="C116" s="232"/>
      <c r="D116" s="233"/>
      <c r="E116" s="305">
        <f>SUM(E100:E115)</f>
        <v>0</v>
      </c>
      <c r="F116" s="305">
        <f>SUM(F100:F115)</f>
        <v>0</v>
      </c>
      <c r="G116" s="305">
        <f>SUM(G100:G115)</f>
        <v>0</v>
      </c>
      <c r="H116" s="305">
        <f>SUM(H100:H115)</f>
        <v>0</v>
      </c>
    </row>
    <row r="117" spans="1:8" ht="15.75" thickBot="1">
      <c r="A117" s="253" t="s">
        <v>129</v>
      </c>
      <c r="B117" s="253" t="s">
        <v>117</v>
      </c>
      <c r="C117" s="4"/>
      <c r="D117" s="131"/>
      <c r="E117" s="304"/>
      <c r="F117" s="304"/>
      <c r="G117" s="304"/>
      <c r="H117" s="304"/>
    </row>
    <row r="118" spans="1:8" ht="15.75" thickBot="1">
      <c r="A118" s="253" t="s">
        <v>129</v>
      </c>
      <c r="B118" s="253" t="s">
        <v>118</v>
      </c>
      <c r="C118" s="4"/>
      <c r="D118" s="131"/>
      <c r="E118" s="304"/>
      <c r="F118" s="304"/>
      <c r="G118" s="304"/>
      <c r="H118" s="304"/>
    </row>
    <row r="119" spans="1:8" ht="15.75" thickBot="1">
      <c r="A119" s="253" t="s">
        <v>129</v>
      </c>
      <c r="B119" s="253" t="s">
        <v>119</v>
      </c>
      <c r="C119" s="4"/>
      <c r="D119" s="131"/>
      <c r="E119" s="304"/>
      <c r="F119" s="304"/>
      <c r="G119" s="304"/>
      <c r="H119" s="304"/>
    </row>
    <row r="120" spans="1:8" ht="15.75" thickBot="1">
      <c r="A120" s="253" t="s">
        <v>129</v>
      </c>
      <c r="B120" s="253" t="s">
        <v>120</v>
      </c>
      <c r="C120" s="4"/>
      <c r="D120" s="131"/>
      <c r="E120" s="304"/>
      <c r="F120" s="304"/>
      <c r="G120" s="304"/>
      <c r="H120" s="304"/>
    </row>
    <row r="121" spans="1:8" ht="15.75" thickBot="1">
      <c r="A121" s="253" t="s">
        <v>129</v>
      </c>
      <c r="B121" s="253" t="s">
        <v>121</v>
      </c>
      <c r="C121" s="4"/>
      <c r="D121" s="131"/>
      <c r="E121" s="304"/>
      <c r="F121" s="304"/>
      <c r="G121" s="304"/>
      <c r="H121" s="304"/>
    </row>
    <row r="122" spans="1:8" ht="15.75" thickBot="1">
      <c r="A122" s="253" t="s">
        <v>129</v>
      </c>
      <c r="B122" s="253" t="s">
        <v>122</v>
      </c>
      <c r="C122" s="4"/>
      <c r="D122" s="131"/>
      <c r="E122" s="304"/>
      <c r="F122" s="304"/>
      <c r="G122" s="304"/>
      <c r="H122" s="304"/>
    </row>
    <row r="123" spans="1:8" ht="15.75" thickBot="1">
      <c r="A123" s="253" t="s">
        <v>129</v>
      </c>
      <c r="B123" s="253" t="s">
        <v>123</v>
      </c>
      <c r="C123" s="4"/>
      <c r="D123" s="131"/>
      <c r="E123" s="304"/>
      <c r="F123" s="304"/>
      <c r="G123" s="304"/>
      <c r="H123" s="304"/>
    </row>
    <row r="124" spans="1:8" ht="15.75" thickBot="1">
      <c r="A124" s="253" t="s">
        <v>129</v>
      </c>
      <c r="B124" s="253" t="s">
        <v>124</v>
      </c>
      <c r="C124" s="4"/>
      <c r="D124" s="131"/>
      <c r="E124" s="304"/>
      <c r="F124" s="304"/>
      <c r="G124" s="304"/>
      <c r="H124" s="304"/>
    </row>
    <row r="125" spans="1:8" ht="15.75" thickBot="1">
      <c r="A125" s="253" t="s">
        <v>129</v>
      </c>
      <c r="B125" s="253" t="s">
        <v>125</v>
      </c>
      <c r="C125" s="4"/>
      <c r="D125" s="131"/>
      <c r="E125" s="304"/>
      <c r="F125" s="304"/>
      <c r="G125" s="304"/>
      <c r="H125" s="304"/>
    </row>
    <row r="126" spans="1:8" ht="15.75" thickBot="1">
      <c r="A126" s="253" t="s">
        <v>129</v>
      </c>
      <c r="B126" s="253" t="s">
        <v>126</v>
      </c>
      <c r="C126" s="4"/>
      <c r="D126" s="131"/>
      <c r="E126" s="304"/>
      <c r="F126" s="304"/>
      <c r="G126" s="304"/>
      <c r="H126" s="304"/>
    </row>
    <row r="127" spans="1:8" ht="15.75" thickBot="1">
      <c r="A127" s="253" t="s">
        <v>129</v>
      </c>
      <c r="B127" s="253" t="s">
        <v>127</v>
      </c>
      <c r="C127" s="4"/>
      <c r="D127" s="131"/>
      <c r="E127" s="304"/>
      <c r="F127" s="304"/>
      <c r="G127" s="304"/>
      <c r="H127" s="304"/>
    </row>
    <row r="128" spans="1:8" ht="15.75" thickBot="1">
      <c r="A128" s="253" t="s">
        <v>129</v>
      </c>
      <c r="B128" s="253" t="s">
        <v>128</v>
      </c>
      <c r="C128" s="4"/>
      <c r="D128" s="131"/>
      <c r="E128" s="304"/>
      <c r="F128" s="304"/>
      <c r="G128" s="304"/>
      <c r="H128" s="304"/>
    </row>
    <row r="129" spans="1:8" ht="15.75" thickBot="1">
      <c r="A129" s="356" t="s">
        <v>164</v>
      </c>
      <c r="B129" s="357"/>
      <c r="C129" s="232"/>
      <c r="D129" s="233"/>
      <c r="E129" s="305">
        <f>SUM(E117:E128)</f>
        <v>0</v>
      </c>
      <c r="F129" s="305">
        <f>SUM(F117:F128)</f>
        <v>0</v>
      </c>
      <c r="G129" s="305">
        <f>SUM(G117:G128)</f>
        <v>0</v>
      </c>
      <c r="H129" s="305">
        <f>SUM(H117:H128)</f>
        <v>0</v>
      </c>
    </row>
    <row r="130" spans="1:8" ht="15.75" thickBot="1">
      <c r="A130" s="253" t="s">
        <v>143</v>
      </c>
      <c r="B130" s="253" t="s">
        <v>130</v>
      </c>
      <c r="C130" s="4"/>
      <c r="D130" s="131"/>
      <c r="E130" s="304"/>
      <c r="F130" s="304"/>
      <c r="G130" s="304"/>
      <c r="H130" s="304"/>
    </row>
    <row r="131" spans="1:8" ht="15.75" thickBot="1">
      <c r="A131" s="253" t="s">
        <v>143</v>
      </c>
      <c r="B131" s="253" t="s">
        <v>131</v>
      </c>
      <c r="C131" s="4"/>
      <c r="D131" s="131"/>
      <c r="E131" s="304"/>
      <c r="F131" s="304"/>
      <c r="G131" s="304"/>
      <c r="H131" s="304"/>
    </row>
    <row r="132" spans="1:8" ht="15.75" thickBot="1">
      <c r="A132" s="253" t="s">
        <v>143</v>
      </c>
      <c r="B132" s="253" t="s">
        <v>132</v>
      </c>
      <c r="C132" s="4"/>
      <c r="D132" s="131"/>
      <c r="E132" s="304"/>
      <c r="F132" s="304"/>
      <c r="G132" s="304"/>
      <c r="H132" s="304"/>
    </row>
    <row r="133" spans="1:8" ht="15.75" thickBot="1">
      <c r="A133" s="253" t="s">
        <v>143</v>
      </c>
      <c r="B133" s="253" t="s">
        <v>133</v>
      </c>
      <c r="C133" s="4"/>
      <c r="D133" s="131"/>
      <c r="E133" s="304"/>
      <c r="F133" s="304"/>
      <c r="G133" s="304"/>
      <c r="H133" s="304"/>
    </row>
    <row r="134" spans="1:8" ht="15.75" thickBot="1">
      <c r="A134" s="253" t="s">
        <v>143</v>
      </c>
      <c r="B134" s="253" t="s">
        <v>134</v>
      </c>
      <c r="C134" s="4"/>
      <c r="D134" s="131"/>
      <c r="E134" s="304"/>
      <c r="F134" s="304"/>
      <c r="G134" s="304"/>
      <c r="H134" s="304"/>
    </row>
    <row r="135" spans="1:8" ht="15.75" thickBot="1">
      <c r="A135" s="253" t="s">
        <v>143</v>
      </c>
      <c r="B135" s="253" t="s">
        <v>135</v>
      </c>
      <c r="C135" s="4"/>
      <c r="D135" s="131"/>
      <c r="E135" s="304"/>
      <c r="F135" s="304"/>
      <c r="G135" s="304"/>
      <c r="H135" s="304"/>
    </row>
    <row r="136" spans="1:8" ht="15.75" thickBot="1">
      <c r="A136" s="253" t="s">
        <v>143</v>
      </c>
      <c r="B136" s="253" t="s">
        <v>136</v>
      </c>
      <c r="C136" s="4"/>
      <c r="D136" s="131"/>
      <c r="E136" s="304"/>
      <c r="F136" s="304"/>
      <c r="G136" s="304"/>
      <c r="H136" s="304"/>
    </row>
    <row r="137" spans="1:8" ht="15.75" thickBot="1">
      <c r="A137" s="253" t="s">
        <v>143</v>
      </c>
      <c r="B137" s="253" t="s">
        <v>137</v>
      </c>
      <c r="C137" s="4"/>
      <c r="D137" s="131"/>
      <c r="E137" s="304"/>
      <c r="F137" s="304"/>
      <c r="G137" s="304"/>
      <c r="H137" s="304"/>
    </row>
    <row r="138" spans="1:8" ht="15.75" thickBot="1">
      <c r="A138" s="253" t="s">
        <v>143</v>
      </c>
      <c r="B138" s="253" t="s">
        <v>138</v>
      </c>
      <c r="C138" s="4"/>
      <c r="D138" s="131"/>
      <c r="E138" s="304"/>
      <c r="F138" s="304"/>
      <c r="G138" s="304"/>
      <c r="H138" s="304"/>
    </row>
    <row r="139" spans="1:8" ht="15.75" thickBot="1">
      <c r="A139" s="253" t="s">
        <v>143</v>
      </c>
      <c r="B139" s="253" t="s">
        <v>139</v>
      </c>
      <c r="C139" s="4"/>
      <c r="D139" s="131"/>
      <c r="E139" s="304"/>
      <c r="F139" s="304"/>
      <c r="G139" s="304"/>
      <c r="H139" s="304"/>
    </row>
    <row r="140" spans="1:8" ht="15.75" thickBot="1">
      <c r="A140" s="253" t="s">
        <v>143</v>
      </c>
      <c r="B140" s="253" t="s">
        <v>140</v>
      </c>
      <c r="C140" s="4"/>
      <c r="D140" s="131"/>
      <c r="E140" s="304"/>
      <c r="F140" s="304"/>
      <c r="G140" s="304"/>
      <c r="H140" s="304"/>
    </row>
    <row r="141" spans="1:8" ht="15.75" thickBot="1">
      <c r="A141" s="253" t="s">
        <v>143</v>
      </c>
      <c r="B141" s="253" t="s">
        <v>141</v>
      </c>
      <c r="C141" s="4"/>
      <c r="D141" s="131"/>
      <c r="E141" s="304"/>
      <c r="F141" s="304"/>
      <c r="G141" s="304"/>
      <c r="H141" s="304"/>
    </row>
    <row r="142" spans="1:8" ht="15.75" thickBot="1">
      <c r="A142" s="253" t="s">
        <v>143</v>
      </c>
      <c r="B142" s="253" t="s">
        <v>142</v>
      </c>
      <c r="C142" s="4"/>
      <c r="D142" s="131"/>
      <c r="E142" s="304"/>
      <c r="F142" s="304"/>
      <c r="G142" s="304"/>
      <c r="H142" s="304"/>
    </row>
    <row r="143" spans="1:8" ht="15.75" thickBot="1">
      <c r="A143" s="356" t="s">
        <v>165</v>
      </c>
      <c r="B143" s="357"/>
      <c r="C143" s="232"/>
      <c r="D143" s="233"/>
      <c r="E143" s="305">
        <f>SUM(E130:E142)</f>
        <v>0</v>
      </c>
      <c r="F143" s="305">
        <f>SUM(F130:F142)</f>
        <v>0</v>
      </c>
      <c r="G143" s="305">
        <f>SUM(G130:G142)</f>
        <v>0</v>
      </c>
      <c r="H143" s="305">
        <f>SUM(H130:H142)</f>
        <v>0</v>
      </c>
    </row>
    <row r="144" spans="1:8" ht="15.75" thickBot="1">
      <c r="A144" s="253" t="s">
        <v>148</v>
      </c>
      <c r="B144" s="253" t="s">
        <v>144</v>
      </c>
      <c r="C144" s="4"/>
      <c r="D144" s="131"/>
      <c r="E144" s="304"/>
      <c r="F144" s="304"/>
      <c r="G144" s="304"/>
      <c r="H144" s="304"/>
    </row>
    <row r="145" spans="1:8" ht="15.75" thickBot="1">
      <c r="A145" s="253" t="s">
        <v>148</v>
      </c>
      <c r="B145" s="253" t="s">
        <v>145</v>
      </c>
      <c r="C145" s="4"/>
      <c r="D145" s="131"/>
      <c r="E145" s="304"/>
      <c r="F145" s="304"/>
      <c r="G145" s="304"/>
      <c r="H145" s="304"/>
    </row>
    <row r="146" spans="1:8" ht="15.75" thickBot="1">
      <c r="A146" s="253" t="s">
        <v>148</v>
      </c>
      <c r="B146" s="253" t="s">
        <v>146</v>
      </c>
      <c r="C146" s="4"/>
      <c r="D146" s="131"/>
      <c r="E146" s="304"/>
      <c r="F146" s="304"/>
      <c r="G146" s="304"/>
      <c r="H146" s="304"/>
    </row>
    <row r="147" spans="1:8" ht="15.75" thickBot="1">
      <c r="A147" s="253" t="s">
        <v>148</v>
      </c>
      <c r="B147" s="253" t="s">
        <v>147</v>
      </c>
      <c r="C147" s="4"/>
      <c r="D147" s="131"/>
      <c r="E147" s="304"/>
      <c r="F147" s="304"/>
      <c r="G147" s="304"/>
      <c r="H147" s="304"/>
    </row>
    <row r="148" spans="1:8" ht="15.75" thickBot="1">
      <c r="A148" s="356" t="s">
        <v>166</v>
      </c>
      <c r="B148" s="357"/>
      <c r="C148" s="232"/>
      <c r="D148" s="233"/>
      <c r="E148" s="305">
        <f>SUM(E144:E147)</f>
        <v>0</v>
      </c>
      <c r="F148" s="305">
        <f>SUM(F144:F147)</f>
        <v>0</v>
      </c>
      <c r="G148" s="305">
        <f>SUM(G144:G147)</f>
        <v>0</v>
      </c>
      <c r="H148" s="305">
        <f>SUM(H144:H147)</f>
        <v>0</v>
      </c>
    </row>
    <row r="149" spans="1:8" ht="15.75" thickBot="1">
      <c r="A149" s="253" t="s">
        <v>156</v>
      </c>
      <c r="B149" s="253" t="s">
        <v>149</v>
      </c>
      <c r="C149" s="4"/>
      <c r="D149" s="131"/>
      <c r="E149" s="304"/>
      <c r="F149" s="304"/>
      <c r="G149" s="304"/>
      <c r="H149" s="304"/>
    </row>
    <row r="150" spans="1:8" ht="15.75" thickBot="1">
      <c r="A150" s="253" t="s">
        <v>156</v>
      </c>
      <c r="B150" s="253" t="s">
        <v>150</v>
      </c>
      <c r="C150" s="4"/>
      <c r="D150" s="131"/>
      <c r="E150" s="304"/>
      <c r="F150" s="304"/>
      <c r="G150" s="304"/>
      <c r="H150" s="304"/>
    </row>
    <row r="151" spans="1:8" ht="15.75" thickBot="1">
      <c r="A151" s="253" t="s">
        <v>156</v>
      </c>
      <c r="B151" s="253" t="s">
        <v>151</v>
      </c>
      <c r="C151" s="4"/>
      <c r="D151" s="131"/>
      <c r="E151" s="304"/>
      <c r="F151" s="304"/>
      <c r="G151" s="304"/>
      <c r="H151" s="304"/>
    </row>
    <row r="152" spans="1:8" ht="15.75" thickBot="1">
      <c r="A152" s="253" t="s">
        <v>156</v>
      </c>
      <c r="B152" s="253" t="s">
        <v>152</v>
      </c>
      <c r="C152" s="4"/>
      <c r="D152" s="131"/>
      <c r="E152" s="304"/>
      <c r="F152" s="304"/>
      <c r="G152" s="304"/>
      <c r="H152" s="304"/>
    </row>
    <row r="153" spans="1:8" ht="15.75" thickBot="1">
      <c r="A153" s="253" t="s">
        <v>156</v>
      </c>
      <c r="B153" s="253" t="s">
        <v>153</v>
      </c>
      <c r="C153" s="4"/>
      <c r="D153" s="131"/>
      <c r="E153" s="304"/>
      <c r="F153" s="304"/>
      <c r="G153" s="304"/>
      <c r="H153" s="304"/>
    </row>
    <row r="154" spans="1:8" ht="15.75" thickBot="1">
      <c r="A154" s="253" t="s">
        <v>156</v>
      </c>
      <c r="B154" s="253" t="s">
        <v>154</v>
      </c>
      <c r="C154" s="4"/>
      <c r="D154" s="131"/>
      <c r="E154" s="304"/>
      <c r="F154" s="304"/>
      <c r="G154" s="304"/>
      <c r="H154" s="304"/>
    </row>
    <row r="155" spans="1:8" ht="15.75" thickBot="1">
      <c r="A155" s="253" t="s">
        <v>156</v>
      </c>
      <c r="B155" s="253" t="s">
        <v>155</v>
      </c>
      <c r="C155" s="4"/>
      <c r="D155" s="131"/>
      <c r="E155" s="304"/>
      <c r="F155" s="304"/>
      <c r="G155" s="304"/>
      <c r="H155" s="304"/>
    </row>
    <row r="156" spans="1:8" ht="15.75" thickBot="1">
      <c r="A156" s="356" t="s">
        <v>167</v>
      </c>
      <c r="B156" s="357"/>
      <c r="C156" s="232"/>
      <c r="D156" s="233"/>
      <c r="E156" s="305">
        <f>SUM(E149:E155)</f>
        <v>0</v>
      </c>
      <c r="F156" s="305">
        <f>SUM(F149:F155)</f>
        <v>0</v>
      </c>
      <c r="G156" s="305">
        <f>SUM(G149:G155)</f>
        <v>0</v>
      </c>
      <c r="H156" s="305">
        <f>SUM(H149:H155)</f>
        <v>0</v>
      </c>
    </row>
    <row r="157" spans="1:8" ht="15.75" customHeight="1">
      <c r="A157"/>
      <c r="B157" s="7" t="s">
        <v>171</v>
      </c>
      <c r="C157" s="51"/>
      <c r="D157" s="46"/>
      <c r="E157" s="307">
        <f>+E25+E36+E57+E71+E82+E88+E99+E116+E129+E143+E148+E156+E46+E41</f>
        <v>0</v>
      </c>
      <c r="F157" s="307">
        <f>+F25+F36+F57+F71+F82+F88+F99+F116+F129+F143+F148+F156+F41+F46</f>
        <v>0</v>
      </c>
      <c r="G157" s="307">
        <f>+G25+G36+G57+G71+G82+G88+G99+G116+G129+G143+G148+G156+G41+G46</f>
        <v>0</v>
      </c>
      <c r="H157" s="307">
        <f>+H25+H36+H57+H71+H82+H88+H99+H116+H129+H143+H148+H156+H41+H46</f>
        <v>0</v>
      </c>
    </row>
    <row r="158" ht="15">
      <c r="D158" s="315"/>
    </row>
  </sheetData>
  <sheetProtection/>
  <mergeCells count="23">
    <mergeCell ref="G10:H10"/>
    <mergeCell ref="E1:H1"/>
    <mergeCell ref="G2:H9"/>
    <mergeCell ref="E10:F10"/>
    <mergeCell ref="B1:B10"/>
    <mergeCell ref="D1:D10"/>
    <mergeCell ref="C1:C11"/>
    <mergeCell ref="E2:F9"/>
    <mergeCell ref="A156:B156"/>
    <mergeCell ref="A57:B57"/>
    <mergeCell ref="A71:B71"/>
    <mergeCell ref="A82:B82"/>
    <mergeCell ref="A88:B88"/>
    <mergeCell ref="A36:B36"/>
    <mergeCell ref="A41:B41"/>
    <mergeCell ref="A46:B46"/>
    <mergeCell ref="A1:A10"/>
    <mergeCell ref="A143:B143"/>
    <mergeCell ref="A129:B129"/>
    <mergeCell ref="A148:B148"/>
    <mergeCell ref="A116:B116"/>
    <mergeCell ref="A99:B99"/>
    <mergeCell ref="A25:B2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N6" sqref="N6"/>
    </sheetView>
  </sheetViews>
  <sheetFormatPr defaultColWidth="11.421875" defaultRowHeight="15"/>
  <cols>
    <col min="4" max="4" width="12.57421875" style="0" bestFit="1" customWidth="1"/>
    <col min="5" max="6" width="0" style="0" hidden="1" customWidth="1"/>
    <col min="8" max="8" width="0" style="0" hidden="1" customWidth="1"/>
    <col min="12" max="12" width="13.421875" style="0" hidden="1" customWidth="1"/>
    <col min="13" max="13" width="0" style="0" hidden="1" customWidth="1"/>
    <col min="15" max="15" width="0" style="0" hidden="1" customWidth="1"/>
    <col min="17" max="18" width="12.57421875" style="0" bestFit="1" customWidth="1"/>
  </cols>
  <sheetData>
    <row r="1" spans="1:17" s="10" customFormat="1" ht="18">
      <c r="A1" s="439" t="s">
        <v>203</v>
      </c>
      <c r="B1" s="439"/>
      <c r="C1" s="439"/>
      <c r="D1" s="439"/>
      <c r="E1" s="439"/>
      <c r="F1" s="439"/>
      <c r="G1" s="440"/>
      <c r="H1" s="440"/>
      <c r="I1" s="440"/>
      <c r="J1" s="440"/>
      <c r="K1" s="440"/>
      <c r="L1" s="440"/>
      <c r="M1" s="440"/>
      <c r="N1" s="440"/>
      <c r="O1" s="440"/>
      <c r="P1" s="9"/>
      <c r="Q1" s="9"/>
    </row>
    <row r="2" spans="1:17" s="13" customFormat="1" ht="16.5" customHeight="1">
      <c r="A2" s="273"/>
      <c r="B2" s="273"/>
      <c r="C2" s="273"/>
      <c r="D2" s="273"/>
      <c r="E2" s="433" t="s">
        <v>185</v>
      </c>
      <c r="F2" s="436" t="s">
        <v>186</v>
      </c>
      <c r="G2" s="441" t="s">
        <v>187</v>
      </c>
      <c r="H2" s="442"/>
      <c r="I2" s="442"/>
      <c r="J2" s="442"/>
      <c r="K2" s="442"/>
      <c r="L2" s="442"/>
      <c r="M2" s="442"/>
      <c r="N2" s="442"/>
      <c r="O2" s="442"/>
      <c r="P2" s="12"/>
      <c r="Q2" s="12"/>
    </row>
    <row r="3" spans="1:17" s="10" customFormat="1" ht="16.5">
      <c r="A3" s="274"/>
      <c r="B3" s="275"/>
      <c r="C3" s="274"/>
      <c r="D3" s="274"/>
      <c r="E3" s="434"/>
      <c r="F3" s="437"/>
      <c r="G3" s="276" t="str">
        <f>+'[1]Metas Anuales'!I4</f>
        <v>META Nº1</v>
      </c>
      <c r="H3" s="277" t="str">
        <f>+'[1]Metas Anuales'!J4</f>
        <v>META Nº2</v>
      </c>
      <c r="I3" s="277" t="s">
        <v>240</v>
      </c>
      <c r="J3" s="277" t="s">
        <v>241</v>
      </c>
      <c r="K3" s="277" t="s">
        <v>242</v>
      </c>
      <c r="L3" s="277" t="s">
        <v>206</v>
      </c>
      <c r="M3" s="277" t="s">
        <v>207</v>
      </c>
      <c r="N3" s="277" t="s">
        <v>208</v>
      </c>
      <c r="O3" s="277" t="s">
        <v>209</v>
      </c>
      <c r="P3" s="9"/>
      <c r="Q3" s="9"/>
    </row>
    <row r="4" spans="1:17" s="20" customFormat="1" ht="165" customHeight="1">
      <c r="A4" s="274" t="s">
        <v>188</v>
      </c>
      <c r="B4" s="275" t="s">
        <v>189</v>
      </c>
      <c r="C4" s="274" t="s">
        <v>188</v>
      </c>
      <c r="D4" s="274" t="s">
        <v>0</v>
      </c>
      <c r="E4" s="434"/>
      <c r="F4" s="437"/>
      <c r="G4" s="278" t="s">
        <v>238</v>
      </c>
      <c r="H4" s="278" t="s">
        <v>239</v>
      </c>
      <c r="I4" s="278" t="s">
        <v>235</v>
      </c>
      <c r="J4" s="278" t="s">
        <v>236</v>
      </c>
      <c r="K4" s="278" t="s">
        <v>237</v>
      </c>
      <c r="L4" s="278" t="s">
        <v>243</v>
      </c>
      <c r="M4" s="278" t="s">
        <v>244</v>
      </c>
      <c r="N4" s="278" t="s">
        <v>245</v>
      </c>
      <c r="O4" s="279" t="s">
        <v>246</v>
      </c>
      <c r="P4" s="19"/>
      <c r="Q4" s="19"/>
    </row>
    <row r="5" spans="1:17" s="13" customFormat="1" ht="23.25" customHeight="1">
      <c r="A5" s="280"/>
      <c r="B5" s="281"/>
      <c r="C5" s="280"/>
      <c r="D5" s="280"/>
      <c r="E5" s="435"/>
      <c r="F5" s="438"/>
      <c r="G5" s="282"/>
      <c r="H5" s="282"/>
      <c r="I5" s="282"/>
      <c r="J5" s="283"/>
      <c r="K5" s="282"/>
      <c r="L5" s="283"/>
      <c r="M5" s="283"/>
      <c r="N5" s="283"/>
      <c r="O5" s="282"/>
      <c r="P5" s="12"/>
      <c r="Q5" s="12"/>
    </row>
    <row r="6" spans="1:17" s="10" customFormat="1" ht="16.5">
      <c r="A6" s="284">
        <v>17</v>
      </c>
      <c r="B6" s="285" t="s">
        <v>190</v>
      </c>
      <c r="C6" s="286">
        <v>5</v>
      </c>
      <c r="D6" s="287" t="s">
        <v>195</v>
      </c>
      <c r="E6" s="290"/>
      <c r="F6" s="291"/>
      <c r="G6" s="41">
        <v>0.9</v>
      </c>
      <c r="H6" s="308">
        <v>1</v>
      </c>
      <c r="I6" s="41">
        <v>0.75</v>
      </c>
      <c r="J6" s="41">
        <v>0.7</v>
      </c>
      <c r="K6" s="41">
        <v>0.71</v>
      </c>
      <c r="L6" s="308">
        <v>0.212</v>
      </c>
      <c r="M6" s="308">
        <v>0.354</v>
      </c>
      <c r="N6" s="41">
        <v>0.598</v>
      </c>
      <c r="O6" s="308">
        <v>0.45</v>
      </c>
      <c r="P6" s="293"/>
      <c r="Q6" s="9"/>
    </row>
    <row r="7" spans="1:17" s="10" customFormat="1" ht="16.5">
      <c r="A7" s="284">
        <v>18</v>
      </c>
      <c r="B7" s="285" t="s">
        <v>190</v>
      </c>
      <c r="C7" s="286">
        <v>5</v>
      </c>
      <c r="D7" s="287" t="s">
        <v>190</v>
      </c>
      <c r="E7" s="290"/>
      <c r="F7" s="291"/>
      <c r="G7" s="41">
        <v>0.82</v>
      </c>
      <c r="H7" s="308">
        <v>1</v>
      </c>
      <c r="I7" s="41">
        <v>0.75</v>
      </c>
      <c r="J7" s="41">
        <v>0.7</v>
      </c>
      <c r="K7" s="41">
        <v>0.78</v>
      </c>
      <c r="L7" s="308">
        <v>0.287</v>
      </c>
      <c r="M7" s="308">
        <v>0.404</v>
      </c>
      <c r="N7" s="41">
        <v>0.501</v>
      </c>
      <c r="O7" s="308">
        <v>0.682</v>
      </c>
      <c r="P7" s="293"/>
      <c r="Q7" s="9"/>
    </row>
    <row r="8" spans="1:17" s="10" customFormat="1" ht="16.5">
      <c r="A8" s="284">
        <v>17</v>
      </c>
      <c r="B8" s="285" t="s">
        <v>190</v>
      </c>
      <c r="C8" s="286">
        <v>5</v>
      </c>
      <c r="D8" s="287" t="s">
        <v>259</v>
      </c>
      <c r="E8" s="290"/>
      <c r="F8" s="291"/>
      <c r="G8" s="41">
        <v>0.78</v>
      </c>
      <c r="H8" s="308">
        <v>1</v>
      </c>
      <c r="I8" s="41">
        <v>0.79</v>
      </c>
      <c r="J8" s="41">
        <v>0.76</v>
      </c>
      <c r="K8" s="41">
        <v>0.87</v>
      </c>
      <c r="L8" s="308">
        <v>0.174</v>
      </c>
      <c r="M8" s="308">
        <v>0.34</v>
      </c>
      <c r="N8" s="41">
        <v>0.616</v>
      </c>
      <c r="O8" s="308">
        <v>0.619</v>
      </c>
      <c r="P8" s="293"/>
      <c r="Q8" s="9"/>
    </row>
    <row r="9" spans="1:17" s="10" customFormat="1" ht="16.5">
      <c r="A9" s="284">
        <v>18</v>
      </c>
      <c r="B9" s="285" t="s">
        <v>190</v>
      </c>
      <c r="C9" s="286">
        <v>5</v>
      </c>
      <c r="D9" s="287" t="s">
        <v>260</v>
      </c>
      <c r="E9" s="290"/>
      <c r="F9" s="291"/>
      <c r="G9" s="41">
        <v>0.78</v>
      </c>
      <c r="H9" s="308">
        <v>1</v>
      </c>
      <c r="I9" s="41">
        <v>0.79</v>
      </c>
      <c r="J9" s="41">
        <v>0.76</v>
      </c>
      <c r="K9" s="41">
        <v>0.87</v>
      </c>
      <c r="L9" s="308">
        <v>0.2721</v>
      </c>
      <c r="M9" s="308">
        <v>0.425</v>
      </c>
      <c r="N9" s="41">
        <v>0.549</v>
      </c>
      <c r="O9" s="308">
        <v>0.858</v>
      </c>
      <c r="P9" s="293"/>
      <c r="Q9" s="9"/>
    </row>
    <row r="10" spans="1:17" s="10" customFormat="1" ht="16.5">
      <c r="A10" s="284">
        <v>19</v>
      </c>
      <c r="B10" s="285" t="s">
        <v>190</v>
      </c>
      <c r="C10" s="286">
        <v>5</v>
      </c>
      <c r="D10" s="287" t="s">
        <v>202</v>
      </c>
      <c r="E10" s="290"/>
      <c r="F10" s="291"/>
      <c r="G10" s="41">
        <v>0.9</v>
      </c>
      <c r="H10" s="308">
        <v>1</v>
      </c>
      <c r="I10" s="41">
        <v>0.79</v>
      </c>
      <c r="J10" s="41">
        <v>0.7</v>
      </c>
      <c r="K10" s="41">
        <v>0.83</v>
      </c>
      <c r="L10" s="308">
        <v>0.304</v>
      </c>
      <c r="M10" s="308">
        <v>0.423</v>
      </c>
      <c r="N10" s="41">
        <v>0.661</v>
      </c>
      <c r="O10" s="308">
        <v>0.713</v>
      </c>
      <c r="P10" s="293"/>
      <c r="Q10" s="9"/>
    </row>
    <row r="11" spans="1:17" s="10" customFormat="1" ht="16.5">
      <c r="A11" s="284">
        <v>20</v>
      </c>
      <c r="B11" s="285" t="s">
        <v>190</v>
      </c>
      <c r="C11" s="286">
        <v>5</v>
      </c>
      <c r="D11" s="287" t="s">
        <v>194</v>
      </c>
      <c r="E11" s="290"/>
      <c r="F11" s="291"/>
      <c r="G11" s="41">
        <v>0.9</v>
      </c>
      <c r="H11" s="308">
        <v>1</v>
      </c>
      <c r="I11" s="41">
        <v>0.79</v>
      </c>
      <c r="J11" s="41">
        <v>0.76</v>
      </c>
      <c r="K11" s="41">
        <v>0.84</v>
      </c>
      <c r="L11" s="308">
        <v>0.219</v>
      </c>
      <c r="M11" s="308">
        <v>0.552</v>
      </c>
      <c r="N11" s="41">
        <v>0.71</v>
      </c>
      <c r="O11" s="308">
        <v>0.806</v>
      </c>
      <c r="P11" s="293"/>
      <c r="Q11" s="9"/>
    </row>
    <row r="12" spans="1:17" s="10" customFormat="1" ht="16.5">
      <c r="A12" s="284">
        <v>21</v>
      </c>
      <c r="B12" s="285" t="s">
        <v>190</v>
      </c>
      <c r="C12" s="286">
        <v>5</v>
      </c>
      <c r="D12" s="287" t="s">
        <v>191</v>
      </c>
      <c r="E12" s="290"/>
      <c r="F12" s="291"/>
      <c r="G12" s="41">
        <v>0.78</v>
      </c>
      <c r="H12" s="308">
        <v>1</v>
      </c>
      <c r="I12" s="41">
        <v>0.79</v>
      </c>
      <c r="J12" s="41">
        <v>0.76</v>
      </c>
      <c r="K12" s="41">
        <v>0.87</v>
      </c>
      <c r="L12" s="308">
        <v>0.277</v>
      </c>
      <c r="M12" s="308">
        <v>0.519</v>
      </c>
      <c r="N12" s="41">
        <v>0.463</v>
      </c>
      <c r="O12" s="308">
        <v>0.6115</v>
      </c>
      <c r="P12" s="293"/>
      <c r="Q12" s="9"/>
    </row>
    <row r="13" spans="1:17" s="10" customFormat="1" ht="16.5">
      <c r="A13" s="284">
        <v>22</v>
      </c>
      <c r="B13" s="285" t="s">
        <v>190</v>
      </c>
      <c r="C13" s="286">
        <v>5</v>
      </c>
      <c r="D13" s="287" t="s">
        <v>196</v>
      </c>
      <c r="E13" s="290"/>
      <c r="F13" s="291"/>
      <c r="G13" s="41">
        <v>0.8</v>
      </c>
      <c r="H13" s="308">
        <v>1</v>
      </c>
      <c r="I13" s="41">
        <v>0.79</v>
      </c>
      <c r="J13" s="41">
        <v>0.61</v>
      </c>
      <c r="K13" s="41">
        <v>0.81</v>
      </c>
      <c r="L13" s="308">
        <v>0.194</v>
      </c>
      <c r="M13" s="308">
        <v>0.473</v>
      </c>
      <c r="N13" s="41">
        <v>0.7</v>
      </c>
      <c r="O13" s="308">
        <v>0.8</v>
      </c>
      <c r="P13" s="293"/>
      <c r="Q13" s="9"/>
    </row>
    <row r="14" spans="1:17" s="10" customFormat="1" ht="16.5">
      <c r="A14" s="284">
        <v>23</v>
      </c>
      <c r="B14" s="285" t="s">
        <v>190</v>
      </c>
      <c r="C14" s="286">
        <v>5</v>
      </c>
      <c r="D14" s="287" t="s">
        <v>201</v>
      </c>
      <c r="E14" s="290"/>
      <c r="F14" s="291"/>
      <c r="G14" s="41">
        <v>0.9</v>
      </c>
      <c r="H14" s="308">
        <v>1</v>
      </c>
      <c r="I14" s="41">
        <v>0.79</v>
      </c>
      <c r="J14" s="41">
        <v>0.76</v>
      </c>
      <c r="K14" s="41">
        <v>0.8</v>
      </c>
      <c r="L14" s="308">
        <v>0.28</v>
      </c>
      <c r="M14" s="308">
        <v>0.579</v>
      </c>
      <c r="N14" s="41">
        <v>0.787</v>
      </c>
      <c r="O14" s="308">
        <v>0.862</v>
      </c>
      <c r="P14" s="293"/>
      <c r="Q14" s="9"/>
    </row>
    <row r="15" spans="1:17" s="10" customFormat="1" ht="16.5">
      <c r="A15" s="284">
        <v>24</v>
      </c>
      <c r="B15" s="285" t="s">
        <v>190</v>
      </c>
      <c r="C15" s="286">
        <v>5</v>
      </c>
      <c r="D15" s="287" t="s">
        <v>198</v>
      </c>
      <c r="E15" s="290"/>
      <c r="F15" s="291"/>
      <c r="G15" s="41">
        <v>0.9</v>
      </c>
      <c r="H15" s="308">
        <v>1</v>
      </c>
      <c r="I15" s="41">
        <v>0.79</v>
      </c>
      <c r="J15" s="41">
        <v>0.76</v>
      </c>
      <c r="K15" s="41">
        <v>0.86</v>
      </c>
      <c r="L15" s="308">
        <v>0.239</v>
      </c>
      <c r="M15" s="308">
        <v>0.416</v>
      </c>
      <c r="N15" s="41">
        <v>0.493</v>
      </c>
      <c r="O15" s="308">
        <v>0.716</v>
      </c>
      <c r="P15" s="293"/>
      <c r="Q15" s="9"/>
    </row>
    <row r="16" spans="1:17" s="10" customFormat="1" ht="16.5">
      <c r="A16" s="284">
        <v>25</v>
      </c>
      <c r="B16" s="285" t="s">
        <v>190</v>
      </c>
      <c r="C16" s="286">
        <v>5</v>
      </c>
      <c r="D16" s="287" t="s">
        <v>234</v>
      </c>
      <c r="E16" s="290"/>
      <c r="F16" s="291"/>
      <c r="G16" s="41">
        <v>0.78</v>
      </c>
      <c r="H16" s="308">
        <v>1</v>
      </c>
      <c r="I16" s="41">
        <v>0.79</v>
      </c>
      <c r="J16" s="41">
        <v>0.76</v>
      </c>
      <c r="K16" s="41">
        <v>0.81</v>
      </c>
      <c r="L16" s="308">
        <v>0.172</v>
      </c>
      <c r="M16" s="308">
        <v>0.455</v>
      </c>
      <c r="N16" s="41">
        <v>0.833</v>
      </c>
      <c r="O16" s="308">
        <v>0.814</v>
      </c>
      <c r="P16" s="293"/>
      <c r="Q16" s="9"/>
    </row>
    <row r="17" spans="1:17" s="10" customFormat="1" ht="16.5">
      <c r="A17" s="284">
        <v>26</v>
      </c>
      <c r="B17" s="285" t="s">
        <v>190</v>
      </c>
      <c r="C17" s="286">
        <v>5</v>
      </c>
      <c r="D17" s="287" t="s">
        <v>197</v>
      </c>
      <c r="E17" s="290"/>
      <c r="F17" s="291"/>
      <c r="G17" s="41">
        <v>0.9</v>
      </c>
      <c r="H17" s="308">
        <v>1</v>
      </c>
      <c r="I17" s="41">
        <v>0.75</v>
      </c>
      <c r="J17" s="41">
        <v>0.7</v>
      </c>
      <c r="K17" s="41">
        <v>0.72</v>
      </c>
      <c r="L17" s="308">
        <v>0.227</v>
      </c>
      <c r="M17" s="308">
        <v>0.429</v>
      </c>
      <c r="N17" s="41">
        <v>0.726</v>
      </c>
      <c r="O17" s="308">
        <v>0.656</v>
      </c>
      <c r="P17" s="293"/>
      <c r="Q17" s="9"/>
    </row>
    <row r="18" spans="1:17" s="10" customFormat="1" ht="16.5">
      <c r="A18" s="284">
        <v>27</v>
      </c>
      <c r="B18" s="285" t="s">
        <v>190</v>
      </c>
      <c r="C18" s="286">
        <v>5</v>
      </c>
      <c r="D18" s="287" t="s">
        <v>199</v>
      </c>
      <c r="E18" s="290"/>
      <c r="F18" s="291"/>
      <c r="G18" s="41">
        <v>0.9</v>
      </c>
      <c r="H18" s="308">
        <v>1</v>
      </c>
      <c r="I18" s="41">
        <v>0.75</v>
      </c>
      <c r="J18" s="41">
        <v>0.7</v>
      </c>
      <c r="K18" s="41">
        <v>0.79</v>
      </c>
      <c r="L18" s="308">
        <v>0.287</v>
      </c>
      <c r="M18" s="308">
        <v>0.485</v>
      </c>
      <c r="N18" s="41">
        <v>0.561</v>
      </c>
      <c r="O18" s="308">
        <v>0.592</v>
      </c>
      <c r="P18" s="293"/>
      <c r="Q18" s="9"/>
    </row>
    <row r="19" spans="1:17" s="10" customFormat="1" ht="16.5">
      <c r="A19" s="284">
        <v>28</v>
      </c>
      <c r="B19" s="288" t="s">
        <v>190</v>
      </c>
      <c r="C19" s="286">
        <v>5</v>
      </c>
      <c r="D19" s="289" t="s">
        <v>200</v>
      </c>
      <c r="E19" s="290"/>
      <c r="F19" s="292"/>
      <c r="G19" s="41">
        <v>0.78</v>
      </c>
      <c r="H19" s="308">
        <v>1</v>
      </c>
      <c r="I19" s="41">
        <v>0.79</v>
      </c>
      <c r="J19" s="41">
        <v>0.76</v>
      </c>
      <c r="K19" s="41">
        <v>0.87</v>
      </c>
      <c r="L19" s="308">
        <v>0.347</v>
      </c>
      <c r="M19" s="308">
        <v>0.688</v>
      </c>
      <c r="N19" s="41">
        <v>0.606</v>
      </c>
      <c r="O19" s="308">
        <v>0.849</v>
      </c>
      <c r="P19" s="293"/>
      <c r="Q19" s="9"/>
    </row>
  </sheetData>
  <sheetProtection/>
  <mergeCells count="4">
    <mergeCell ref="E2:E5"/>
    <mergeCell ref="F2:F5"/>
    <mergeCell ref="A1:O1"/>
    <mergeCell ref="G2:O2"/>
  </mergeCells>
  <conditionalFormatting sqref="O4">
    <cfRule type="cellIs" priority="8" dxfId="26" operator="lessThan" stopIfTrue="1">
      <formula>0.65</formula>
    </cfRule>
  </conditionalFormatting>
  <conditionalFormatting sqref="N4 I4">
    <cfRule type="cellIs" priority="7" dxfId="26" operator="lessThan" stopIfTrue="1">
      <formula>0.5</formula>
    </cfRule>
  </conditionalFormatting>
  <conditionalFormatting sqref="H4">
    <cfRule type="cellIs" priority="6" dxfId="26" operator="lessThan" stopIfTrue="1">
      <formula>0.25</formula>
    </cfRule>
  </conditionalFormatting>
  <conditionalFormatting sqref="J4">
    <cfRule type="cellIs" priority="5" dxfId="26" operator="lessThan" stopIfTrue="1">
      <formula>0.85</formula>
    </cfRule>
  </conditionalFormatting>
  <conditionalFormatting sqref="L4">
    <cfRule type="cellIs" priority="4" dxfId="26" operator="lessThan" stopIfTrue="1">
      <formula>0.19</formula>
    </cfRule>
  </conditionalFormatting>
  <conditionalFormatting sqref="M4">
    <cfRule type="cellIs" priority="3" dxfId="26" operator="lessThan" stopIfTrue="1">
      <formula>0.9</formula>
    </cfRule>
  </conditionalFormatting>
  <conditionalFormatting sqref="G4">
    <cfRule type="cellIs" priority="2" dxfId="26" operator="lessThan" stopIfTrue="1">
      <formula>0.25</formula>
    </cfRule>
  </conditionalFormatting>
  <conditionalFormatting sqref="K4">
    <cfRule type="cellIs" priority="1" dxfId="26" operator="lessThan" stopIfTrue="1">
      <formula>0.19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1" sqref="J11"/>
    </sheetView>
  </sheetViews>
  <sheetFormatPr defaultColWidth="11.421875" defaultRowHeight="15"/>
  <cols>
    <col min="7" max="7" width="13.42187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3.7109375" style="0" customWidth="1"/>
  </cols>
  <sheetData>
    <row r="1" spans="1:17" s="10" customFormat="1" ht="18">
      <c r="A1" s="439" t="s">
        <v>210</v>
      </c>
      <c r="B1" s="439"/>
      <c r="C1" s="439"/>
      <c r="D1" s="439"/>
      <c r="E1" s="439"/>
      <c r="F1" s="439"/>
      <c r="G1" s="440"/>
      <c r="H1" s="440"/>
      <c r="I1" s="440"/>
      <c r="J1" s="440"/>
      <c r="K1" s="440"/>
      <c r="L1" s="440"/>
      <c r="M1" s="440"/>
      <c r="N1" s="440"/>
      <c r="O1" s="440"/>
      <c r="P1" s="9"/>
      <c r="Q1" s="9"/>
    </row>
    <row r="2" spans="1:17" s="13" customFormat="1" ht="16.5" customHeight="1">
      <c r="A2" s="11"/>
      <c r="B2" s="11"/>
      <c r="C2" s="11"/>
      <c r="D2" s="11"/>
      <c r="E2" s="443" t="s">
        <v>185</v>
      </c>
      <c r="F2" s="446" t="s">
        <v>186</v>
      </c>
      <c r="G2" s="441" t="s">
        <v>187</v>
      </c>
      <c r="H2" s="442"/>
      <c r="I2" s="442"/>
      <c r="J2" s="442"/>
      <c r="K2" s="442"/>
      <c r="L2" s="442"/>
      <c r="M2" s="442"/>
      <c r="N2" s="442"/>
      <c r="O2" s="442"/>
      <c r="P2" s="12"/>
      <c r="Q2" s="12"/>
    </row>
    <row r="3" spans="1:17" s="10" customFormat="1" ht="16.5">
      <c r="A3" s="14"/>
      <c r="B3" s="15"/>
      <c r="C3" s="14"/>
      <c r="D3" s="14"/>
      <c r="E3" s="444"/>
      <c r="F3" s="447"/>
      <c r="G3" s="16" t="str">
        <f>+'[1]Metas Anuales'!I4</f>
        <v>META Nº1</v>
      </c>
      <c r="H3" s="17" t="str">
        <f>+'[1]Metas Anuales'!J4</f>
        <v>META Nº2</v>
      </c>
      <c r="I3" s="17" t="s">
        <v>240</v>
      </c>
      <c r="J3" s="17" t="s">
        <v>241</v>
      </c>
      <c r="K3" s="17" t="s">
        <v>242</v>
      </c>
      <c r="L3" s="17" t="s">
        <v>206</v>
      </c>
      <c r="M3" s="17" t="s">
        <v>207</v>
      </c>
      <c r="N3" s="17" t="s">
        <v>208</v>
      </c>
      <c r="O3" s="17" t="s">
        <v>209</v>
      </c>
      <c r="P3" s="9"/>
      <c r="Q3" s="9"/>
    </row>
    <row r="4" spans="1:17" s="20" customFormat="1" ht="165" customHeight="1">
      <c r="A4" s="14" t="s">
        <v>188</v>
      </c>
      <c r="B4" s="15" t="s">
        <v>189</v>
      </c>
      <c r="C4" s="14" t="s">
        <v>188</v>
      </c>
      <c r="D4" s="14" t="s">
        <v>0</v>
      </c>
      <c r="E4" s="444"/>
      <c r="F4" s="447"/>
      <c r="G4" s="18" t="s">
        <v>238</v>
      </c>
      <c r="H4" s="18" t="s">
        <v>239</v>
      </c>
      <c r="I4" s="18" t="s">
        <v>235</v>
      </c>
      <c r="J4" s="18" t="s">
        <v>236</v>
      </c>
      <c r="K4" s="18" t="s">
        <v>237</v>
      </c>
      <c r="L4" s="18" t="s">
        <v>243</v>
      </c>
      <c r="M4" s="18" t="s">
        <v>244</v>
      </c>
      <c r="N4" s="18" t="s">
        <v>245</v>
      </c>
      <c r="O4" s="31" t="s">
        <v>246</v>
      </c>
      <c r="P4" s="19"/>
      <c r="Q4" s="19"/>
    </row>
    <row r="5" spans="1:17" s="13" customFormat="1" ht="23.25" customHeight="1">
      <c r="A5" s="21"/>
      <c r="B5" s="22"/>
      <c r="C5" s="21"/>
      <c r="D5" s="21"/>
      <c r="E5" s="445"/>
      <c r="F5" s="448"/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12"/>
      <c r="Q5" s="12"/>
    </row>
    <row r="6" spans="1:17" s="10" customFormat="1" ht="16.5">
      <c r="A6" s="24"/>
      <c r="B6" s="25" t="s">
        <v>190</v>
      </c>
      <c r="C6" s="26">
        <v>5</v>
      </c>
      <c r="D6" s="25" t="s">
        <v>195</v>
      </c>
      <c r="E6" s="27"/>
      <c r="F6" s="25" t="s">
        <v>192</v>
      </c>
      <c r="G6" s="41">
        <f>+G27*$G$5</f>
        <v>0.8</v>
      </c>
      <c r="H6" s="41">
        <f>+H27*$H$5</f>
        <v>1</v>
      </c>
      <c r="I6" s="41">
        <f>+I27*$I$5</f>
        <v>0.75</v>
      </c>
      <c r="J6" s="41">
        <f>+J27*$J$5</f>
        <v>0.66</v>
      </c>
      <c r="K6" s="41">
        <f>+K27*$K$5</f>
        <v>0.64</v>
      </c>
      <c r="L6" s="41">
        <f>+L27*$L$5</f>
        <v>0.231</v>
      </c>
      <c r="M6" s="41">
        <f>+M27*$M$5</f>
        <v>0.378</v>
      </c>
      <c r="N6" s="41">
        <f>+N27*$N$5</f>
        <v>0.481</v>
      </c>
      <c r="O6" s="41">
        <f>+O27*$O$5</f>
        <v>0.477</v>
      </c>
      <c r="P6" s="9"/>
      <c r="Q6" s="9"/>
    </row>
    <row r="7" spans="1:17" s="10" customFormat="1" ht="16.5">
      <c r="A7" s="24"/>
      <c r="B7" s="25" t="s">
        <v>190</v>
      </c>
      <c r="C7" s="26">
        <v>5</v>
      </c>
      <c r="D7" s="25" t="s">
        <v>190</v>
      </c>
      <c r="E7" s="27"/>
      <c r="F7" s="25" t="s">
        <v>192</v>
      </c>
      <c r="G7" s="41">
        <f>+G28*$G$5</f>
        <v>0.8</v>
      </c>
      <c r="H7" s="41">
        <f>+H28*$H$5</f>
        <v>1</v>
      </c>
      <c r="I7" s="41">
        <f>+I28*$I$5</f>
        <v>0.75</v>
      </c>
      <c r="J7" s="41">
        <f>+J28*$J$5</f>
        <v>0.66</v>
      </c>
      <c r="K7" s="41">
        <f>+K28*$K$5</f>
        <v>0.65</v>
      </c>
      <c r="L7" s="41">
        <f>+L28*$L$5</f>
        <v>0.257</v>
      </c>
      <c r="M7" s="41">
        <f>+M28*$M$5</f>
        <v>0.344</v>
      </c>
      <c r="N7" s="41">
        <f>+N28*$N$5</f>
        <v>0.4</v>
      </c>
      <c r="O7" s="41">
        <f>+O28*$O$5</f>
        <v>0.483</v>
      </c>
      <c r="P7" s="9"/>
      <c r="Q7" s="9"/>
    </row>
    <row r="8" spans="1:17" s="10" customFormat="1" ht="16.5">
      <c r="A8" s="24"/>
      <c r="B8" s="25" t="s">
        <v>190</v>
      </c>
      <c r="C8" s="26">
        <v>6</v>
      </c>
      <c r="D8" s="25" t="s">
        <v>259</v>
      </c>
      <c r="E8" s="27"/>
      <c r="F8" s="25" t="s">
        <v>192</v>
      </c>
      <c r="G8" s="41">
        <f>+G29*$G$5</f>
        <v>0.75</v>
      </c>
      <c r="H8" s="41">
        <f>+H29*$H$5</f>
        <v>1</v>
      </c>
      <c r="I8" s="41">
        <f>+I29*$I$5</f>
        <v>0.75</v>
      </c>
      <c r="J8" s="41">
        <f>+J29*$J$5</f>
        <v>0.69</v>
      </c>
      <c r="K8" s="41">
        <f>+K29*$K$5</f>
        <v>0.67</v>
      </c>
      <c r="L8" s="41">
        <f>+L29*$L$5</f>
        <v>0.134</v>
      </c>
      <c r="M8" s="41">
        <f>+M29*$M$5</f>
        <v>0.286</v>
      </c>
      <c r="N8" s="41">
        <f>+N29*$N$5</f>
        <v>0.8483</v>
      </c>
      <c r="O8" s="41">
        <f>+O29*$O$5</f>
        <v>0.422</v>
      </c>
      <c r="P8" s="9"/>
      <c r="Q8" s="9"/>
    </row>
    <row r="9" spans="1:17" s="10" customFormat="1" ht="16.5">
      <c r="A9" s="24"/>
      <c r="B9" s="25" t="s">
        <v>190</v>
      </c>
      <c r="C9" s="26">
        <v>7</v>
      </c>
      <c r="D9" s="25" t="s">
        <v>260</v>
      </c>
      <c r="E9" s="27"/>
      <c r="F9" s="25" t="s">
        <v>192</v>
      </c>
      <c r="G9" s="41">
        <f>+G30*$G$5</f>
        <v>0.75</v>
      </c>
      <c r="H9" s="41">
        <f>+H30*$H$5</f>
        <v>1</v>
      </c>
      <c r="I9" s="41">
        <f>+I30*$I$5</f>
        <v>0.75</v>
      </c>
      <c r="J9" s="41">
        <f>+J30*$J$5</f>
        <v>0.61</v>
      </c>
      <c r="K9" s="41">
        <f>+K30*$K$5</f>
        <v>0.8</v>
      </c>
      <c r="L9" s="41">
        <f>+L30*$L$5</f>
        <v>0.276</v>
      </c>
      <c r="M9" s="41">
        <f>+M30*$M$5</f>
        <v>0.411</v>
      </c>
      <c r="N9" s="41">
        <f>+N30*$N$5</f>
        <v>0.617</v>
      </c>
      <c r="O9" s="41">
        <f>+O30*$O$5</f>
        <v>0.829</v>
      </c>
      <c r="P9" s="9"/>
      <c r="Q9" s="9"/>
    </row>
    <row r="10" spans="1:17" s="10" customFormat="1" ht="16.5">
      <c r="A10" s="24"/>
      <c r="B10" s="25" t="s">
        <v>190</v>
      </c>
      <c r="C10" s="26">
        <v>5</v>
      </c>
      <c r="D10" s="25" t="s">
        <v>202</v>
      </c>
      <c r="E10" s="27"/>
      <c r="F10" s="25" t="s">
        <v>193</v>
      </c>
      <c r="G10" s="41">
        <f>+G31*$G$5</f>
        <v>0.75</v>
      </c>
      <c r="H10" s="41">
        <f aca="true" t="shared" si="0" ref="H10:H19">+H31*$H$5</f>
        <v>1</v>
      </c>
      <c r="I10" s="41">
        <f aca="true" t="shared" si="1" ref="I10:I19">+I31*$I$5</f>
        <v>0.75</v>
      </c>
      <c r="J10" s="41">
        <f aca="true" t="shared" si="2" ref="J10:J19">+J31*$J$5</f>
        <v>0.61</v>
      </c>
      <c r="K10" s="41">
        <f aca="true" t="shared" si="3" ref="K10:K19">+K31*$K$5</f>
        <v>0.82</v>
      </c>
      <c r="L10" s="41">
        <f aca="true" t="shared" si="4" ref="L10:L19">+L31*$L$5</f>
        <v>0.203</v>
      </c>
      <c r="M10" s="41">
        <f aca="true" t="shared" si="5" ref="M10:M19">+M31*$M$5</f>
        <v>0.277</v>
      </c>
      <c r="N10" s="41">
        <f aca="true" t="shared" si="6" ref="N10:N19">+N31*$N$5</f>
        <v>0.461</v>
      </c>
      <c r="O10" s="41">
        <f aca="true" t="shared" si="7" ref="O10:O19">+O31*$O$5</f>
        <v>0.605</v>
      </c>
      <c r="P10" s="9"/>
      <c r="Q10" s="9"/>
    </row>
    <row r="11" spans="1:17" s="10" customFormat="1" ht="16.5">
      <c r="A11" s="24"/>
      <c r="B11" s="25" t="s">
        <v>190</v>
      </c>
      <c r="C11" s="26">
        <v>5</v>
      </c>
      <c r="D11" s="25" t="s">
        <v>194</v>
      </c>
      <c r="E11" s="27"/>
      <c r="F11" s="25" t="s">
        <v>192</v>
      </c>
      <c r="G11" s="41">
        <f aca="true" t="shared" si="8" ref="G11:G19">+G32*$G$5</f>
        <v>0.75</v>
      </c>
      <c r="H11" s="41">
        <f t="shared" si="0"/>
        <v>1</v>
      </c>
      <c r="I11" s="41">
        <f t="shared" si="1"/>
        <v>0.75</v>
      </c>
      <c r="J11" s="41">
        <f t="shared" si="2"/>
        <v>0.66</v>
      </c>
      <c r="K11" s="41">
        <f t="shared" si="3"/>
        <v>0.77</v>
      </c>
      <c r="L11" s="41">
        <f t="shared" si="4"/>
        <v>0.198</v>
      </c>
      <c r="M11" s="41">
        <f t="shared" si="5"/>
        <v>0.53</v>
      </c>
      <c r="N11" s="41">
        <f t="shared" si="6"/>
        <v>0.567</v>
      </c>
      <c r="O11" s="41">
        <f t="shared" si="7"/>
        <v>0.643</v>
      </c>
      <c r="P11" s="9"/>
      <c r="Q11" s="9"/>
    </row>
    <row r="12" spans="1:17" s="10" customFormat="1" ht="16.5">
      <c r="A12" s="24"/>
      <c r="B12" s="25" t="s">
        <v>190</v>
      </c>
      <c r="C12" s="26">
        <v>5</v>
      </c>
      <c r="D12" s="25" t="s">
        <v>191</v>
      </c>
      <c r="E12" s="27"/>
      <c r="F12" s="25" t="s">
        <v>193</v>
      </c>
      <c r="G12" s="41">
        <f t="shared" si="8"/>
        <v>0.75</v>
      </c>
      <c r="H12" s="41">
        <f t="shared" si="0"/>
        <v>1</v>
      </c>
      <c r="I12" s="41">
        <f t="shared" si="1"/>
        <v>0.75</v>
      </c>
      <c r="J12" s="41">
        <f t="shared" si="2"/>
        <v>0.67</v>
      </c>
      <c r="K12" s="41">
        <f t="shared" si="3"/>
        <v>0.8</v>
      </c>
      <c r="L12" s="41">
        <f t="shared" si="4"/>
        <v>0.213</v>
      </c>
      <c r="M12" s="41">
        <f t="shared" si="5"/>
        <v>0.431</v>
      </c>
      <c r="N12" s="41">
        <f t="shared" si="6"/>
        <v>0.376</v>
      </c>
      <c r="O12" s="41">
        <f t="shared" si="7"/>
        <v>0.545</v>
      </c>
      <c r="P12" s="9"/>
      <c r="Q12" s="9"/>
    </row>
    <row r="13" spans="1:17" s="10" customFormat="1" ht="16.5">
      <c r="A13" s="24"/>
      <c r="B13" s="25" t="s">
        <v>190</v>
      </c>
      <c r="C13" s="26">
        <v>5</v>
      </c>
      <c r="D13" s="25" t="s">
        <v>196</v>
      </c>
      <c r="E13" s="27"/>
      <c r="F13" s="25" t="s">
        <v>192</v>
      </c>
      <c r="G13" s="41">
        <f t="shared" si="8"/>
        <v>0.75</v>
      </c>
      <c r="H13" s="41">
        <f t="shared" si="0"/>
        <v>1</v>
      </c>
      <c r="I13" s="41">
        <f t="shared" si="1"/>
        <v>0.75</v>
      </c>
      <c r="J13" s="41">
        <f t="shared" si="2"/>
        <v>0.61</v>
      </c>
      <c r="K13" s="41">
        <f t="shared" si="3"/>
        <v>0.81</v>
      </c>
      <c r="L13" s="41">
        <f t="shared" si="4"/>
        <v>0.143</v>
      </c>
      <c r="M13" s="41">
        <f t="shared" si="5"/>
        <v>0.418</v>
      </c>
      <c r="N13" s="41">
        <f t="shared" si="6"/>
        <v>0.605</v>
      </c>
      <c r="O13" s="41">
        <f t="shared" si="7"/>
        <v>0.753</v>
      </c>
      <c r="P13" s="9"/>
      <c r="Q13" s="9"/>
    </row>
    <row r="14" spans="1:17" s="10" customFormat="1" ht="16.5">
      <c r="A14" s="24"/>
      <c r="B14" s="25" t="s">
        <v>190</v>
      </c>
      <c r="C14" s="26">
        <v>5</v>
      </c>
      <c r="D14" s="25" t="s">
        <v>201</v>
      </c>
      <c r="E14" s="27"/>
      <c r="F14" s="25" t="s">
        <v>192</v>
      </c>
      <c r="G14" s="41">
        <f t="shared" si="8"/>
        <v>0.75</v>
      </c>
      <c r="H14" s="41">
        <f t="shared" si="0"/>
        <v>1</v>
      </c>
      <c r="I14" s="41">
        <f t="shared" si="1"/>
        <v>0.75</v>
      </c>
      <c r="J14" s="41">
        <f t="shared" si="2"/>
        <v>0.86</v>
      </c>
      <c r="K14" s="41">
        <f t="shared" si="3"/>
        <v>0.8</v>
      </c>
      <c r="L14" s="41">
        <f t="shared" si="4"/>
        <v>0.236</v>
      </c>
      <c r="M14" s="41">
        <f t="shared" si="5"/>
        <v>0.501</v>
      </c>
      <c r="N14" s="41">
        <f t="shared" si="6"/>
        <v>0.697</v>
      </c>
      <c r="O14" s="41">
        <f t="shared" si="7"/>
        <v>0.635</v>
      </c>
      <c r="P14" s="9"/>
      <c r="Q14" s="9"/>
    </row>
    <row r="15" spans="1:17" s="10" customFormat="1" ht="16.5">
      <c r="A15" s="24"/>
      <c r="B15" s="25" t="s">
        <v>190</v>
      </c>
      <c r="C15" s="26">
        <v>5</v>
      </c>
      <c r="D15" s="25" t="s">
        <v>198</v>
      </c>
      <c r="E15" s="27"/>
      <c r="F15" s="25" t="s">
        <v>192</v>
      </c>
      <c r="G15" s="41">
        <f t="shared" si="8"/>
        <v>0.8</v>
      </c>
      <c r="H15" s="41">
        <f t="shared" si="0"/>
        <v>1</v>
      </c>
      <c r="I15" s="41">
        <f t="shared" si="1"/>
        <v>0.75</v>
      </c>
      <c r="J15" s="41">
        <f t="shared" si="2"/>
        <v>0.73</v>
      </c>
      <c r="K15" s="41">
        <f t="shared" si="3"/>
        <v>0.83</v>
      </c>
      <c r="L15" s="41">
        <f t="shared" si="4"/>
        <v>0.187</v>
      </c>
      <c r="M15" s="41">
        <f t="shared" si="5"/>
        <v>0.377</v>
      </c>
      <c r="N15" s="41">
        <f t="shared" si="6"/>
        <v>0.42</v>
      </c>
      <c r="O15" s="41">
        <f t="shared" si="7"/>
        <v>0.573</v>
      </c>
      <c r="P15" s="9"/>
      <c r="Q15" s="9"/>
    </row>
    <row r="16" spans="1:17" s="10" customFormat="1" ht="16.5">
      <c r="A16" s="24"/>
      <c r="B16" s="25" t="s">
        <v>190</v>
      </c>
      <c r="C16" s="26">
        <v>5</v>
      </c>
      <c r="D16" s="25" t="s">
        <v>234</v>
      </c>
      <c r="E16" s="27"/>
      <c r="F16" s="25" t="s">
        <v>192</v>
      </c>
      <c r="G16" s="41">
        <f t="shared" si="8"/>
        <v>0.75</v>
      </c>
      <c r="H16" s="41">
        <f t="shared" si="0"/>
        <v>1</v>
      </c>
      <c r="I16" s="41">
        <f t="shared" si="1"/>
        <v>0.75</v>
      </c>
      <c r="J16" s="41">
        <f t="shared" si="2"/>
        <v>0.72</v>
      </c>
      <c r="K16" s="41">
        <f t="shared" si="3"/>
        <v>0.8</v>
      </c>
      <c r="L16" s="41">
        <f t="shared" si="4"/>
        <v>0.168</v>
      </c>
      <c r="M16" s="41">
        <f t="shared" si="5"/>
        <v>0.482</v>
      </c>
      <c r="N16" s="41">
        <f t="shared" si="6"/>
        <v>0.843</v>
      </c>
      <c r="O16" s="41">
        <f t="shared" si="7"/>
        <v>0.69</v>
      </c>
      <c r="P16" s="9"/>
      <c r="Q16" s="9"/>
    </row>
    <row r="17" spans="1:17" s="10" customFormat="1" ht="16.5">
      <c r="A17" s="24"/>
      <c r="B17" s="25" t="s">
        <v>190</v>
      </c>
      <c r="C17" s="26">
        <v>5</v>
      </c>
      <c r="D17" s="25" t="s">
        <v>197</v>
      </c>
      <c r="E17" s="27"/>
      <c r="F17" s="25" t="s">
        <v>192</v>
      </c>
      <c r="G17" s="41">
        <f t="shared" si="8"/>
        <v>0.75</v>
      </c>
      <c r="H17" s="41">
        <f t="shared" si="0"/>
        <v>1</v>
      </c>
      <c r="I17" s="41">
        <f t="shared" si="1"/>
        <v>0.75</v>
      </c>
      <c r="J17" s="41">
        <f t="shared" si="2"/>
        <v>0.64</v>
      </c>
      <c r="K17" s="41">
        <f t="shared" si="3"/>
        <v>0.68</v>
      </c>
      <c r="L17" s="41">
        <f t="shared" si="4"/>
        <v>0.192</v>
      </c>
      <c r="M17" s="41">
        <f t="shared" si="5"/>
        <v>0.379</v>
      </c>
      <c r="N17" s="41">
        <f t="shared" si="6"/>
        <v>0.579</v>
      </c>
      <c r="O17" s="41">
        <f t="shared" si="7"/>
        <v>0.55</v>
      </c>
      <c r="P17" s="9"/>
      <c r="Q17" s="9"/>
    </row>
    <row r="18" spans="1:17" s="10" customFormat="1" ht="16.5">
      <c r="A18" s="24"/>
      <c r="B18" s="25" t="s">
        <v>190</v>
      </c>
      <c r="C18" s="26">
        <v>5</v>
      </c>
      <c r="D18" s="25" t="s">
        <v>199</v>
      </c>
      <c r="E18" s="27"/>
      <c r="F18" s="25" t="s">
        <v>192</v>
      </c>
      <c r="G18" s="41">
        <f t="shared" si="8"/>
        <v>0.75</v>
      </c>
      <c r="H18" s="41">
        <f t="shared" si="0"/>
        <v>1</v>
      </c>
      <c r="I18" s="41">
        <f t="shared" si="1"/>
        <v>0.75</v>
      </c>
      <c r="J18" s="41">
        <f t="shared" si="2"/>
        <v>0.68</v>
      </c>
      <c r="K18" s="41">
        <f t="shared" si="3"/>
        <v>0.81</v>
      </c>
      <c r="L18" s="41">
        <f t="shared" si="4"/>
        <v>0.273</v>
      </c>
      <c r="M18" s="41">
        <f t="shared" si="5"/>
        <v>0.473</v>
      </c>
      <c r="N18" s="41">
        <f t="shared" si="6"/>
        <v>0.516</v>
      </c>
      <c r="O18" s="41">
        <f t="shared" si="7"/>
        <v>0.51</v>
      </c>
      <c r="P18" s="9"/>
      <c r="Q18" s="9"/>
    </row>
    <row r="19" spans="1:17" s="10" customFormat="1" ht="16.5">
      <c r="A19" s="24"/>
      <c r="B19" s="28" t="s">
        <v>190</v>
      </c>
      <c r="C19" s="26">
        <v>5</v>
      </c>
      <c r="D19" s="28" t="s">
        <v>200</v>
      </c>
      <c r="E19" s="27"/>
      <c r="F19" s="28" t="s">
        <v>192</v>
      </c>
      <c r="G19" s="41">
        <f t="shared" si="8"/>
        <v>0.75</v>
      </c>
      <c r="H19" s="41">
        <f t="shared" si="0"/>
        <v>1</v>
      </c>
      <c r="I19" s="41">
        <f t="shared" si="1"/>
        <v>0.75</v>
      </c>
      <c r="J19" s="41">
        <f t="shared" si="2"/>
        <v>0.73</v>
      </c>
      <c r="K19" s="41">
        <f t="shared" si="3"/>
        <v>0.77</v>
      </c>
      <c r="L19" s="41">
        <f t="shared" si="4"/>
        <v>0.314</v>
      </c>
      <c r="M19" s="41">
        <f t="shared" si="5"/>
        <v>0.711</v>
      </c>
      <c r="N19" s="41">
        <f t="shared" si="6"/>
        <v>0.397</v>
      </c>
      <c r="O19" s="41">
        <f t="shared" si="7"/>
        <v>0.836</v>
      </c>
      <c r="P19" s="9"/>
      <c r="Q19" s="9"/>
    </row>
    <row r="22" spans="1:17" s="10" customFormat="1" ht="18">
      <c r="A22" s="439" t="s">
        <v>203</v>
      </c>
      <c r="B22" s="439"/>
      <c r="C22" s="439"/>
      <c r="D22" s="439"/>
      <c r="E22" s="439"/>
      <c r="F22" s="439"/>
      <c r="G22" s="440"/>
      <c r="H22" s="440"/>
      <c r="I22" s="440"/>
      <c r="J22" s="440"/>
      <c r="K22" s="440"/>
      <c r="L22" s="440"/>
      <c r="M22" s="440"/>
      <c r="N22" s="440"/>
      <c r="O22" s="440"/>
      <c r="P22" s="9"/>
      <c r="Q22" s="9"/>
    </row>
    <row r="23" spans="1:17" s="13" customFormat="1" ht="16.5" customHeight="1">
      <c r="A23" s="11"/>
      <c r="B23" s="11"/>
      <c r="C23" s="11"/>
      <c r="D23" s="11"/>
      <c r="E23" s="443" t="s">
        <v>185</v>
      </c>
      <c r="F23" s="446" t="s">
        <v>186</v>
      </c>
      <c r="G23" s="441" t="s">
        <v>187</v>
      </c>
      <c r="H23" s="442"/>
      <c r="I23" s="442"/>
      <c r="J23" s="442"/>
      <c r="K23" s="442"/>
      <c r="L23" s="442"/>
      <c r="M23" s="442"/>
      <c r="N23" s="442"/>
      <c r="O23" s="442"/>
      <c r="P23" s="12"/>
      <c r="Q23" s="12"/>
    </row>
    <row r="24" spans="1:17" s="10" customFormat="1" ht="16.5">
      <c r="A24" s="14"/>
      <c r="B24" s="15"/>
      <c r="C24" s="14"/>
      <c r="D24" s="14"/>
      <c r="E24" s="444"/>
      <c r="F24" s="447"/>
      <c r="G24" s="16" t="s">
        <v>204</v>
      </c>
      <c r="H24" s="17" t="s">
        <v>205</v>
      </c>
      <c r="I24" s="17" t="s">
        <v>240</v>
      </c>
      <c r="J24" s="17" t="s">
        <v>241</v>
      </c>
      <c r="K24" s="17" t="s">
        <v>242</v>
      </c>
      <c r="L24" s="17" t="s">
        <v>206</v>
      </c>
      <c r="M24" s="17" t="s">
        <v>207</v>
      </c>
      <c r="N24" s="17" t="s">
        <v>208</v>
      </c>
      <c r="O24" s="17" t="s">
        <v>209</v>
      </c>
      <c r="P24" s="9"/>
      <c r="Q24" s="9"/>
    </row>
    <row r="25" spans="1:17" s="20" customFormat="1" ht="165" customHeight="1">
      <c r="A25" s="14" t="s">
        <v>188</v>
      </c>
      <c r="B25" s="15" t="s">
        <v>189</v>
      </c>
      <c r="C25" s="14" t="s">
        <v>188</v>
      </c>
      <c r="D25" s="14" t="s">
        <v>0</v>
      </c>
      <c r="E25" s="444"/>
      <c r="F25" s="447"/>
      <c r="G25" s="18" t="s">
        <v>238</v>
      </c>
      <c r="H25" s="18" t="s">
        <v>239</v>
      </c>
      <c r="I25" s="18" t="s">
        <v>235</v>
      </c>
      <c r="J25" s="18" t="s">
        <v>236</v>
      </c>
      <c r="K25" s="18" t="s">
        <v>237</v>
      </c>
      <c r="L25" s="18" t="s">
        <v>243</v>
      </c>
      <c r="M25" s="18" t="s">
        <v>244</v>
      </c>
      <c r="N25" s="18" t="s">
        <v>245</v>
      </c>
      <c r="O25" s="31" t="s">
        <v>246</v>
      </c>
      <c r="P25" s="19"/>
      <c r="Q25" s="19"/>
    </row>
    <row r="26" spans="1:17" s="13" customFormat="1" ht="23.25" customHeight="1">
      <c r="A26" s="21"/>
      <c r="B26" s="22"/>
      <c r="C26" s="21"/>
      <c r="D26" s="21"/>
      <c r="E26" s="445"/>
      <c r="F26" s="448"/>
      <c r="G26" s="23"/>
      <c r="H26" s="23"/>
      <c r="I26" s="23"/>
      <c r="J26" s="23"/>
      <c r="K26" s="23"/>
      <c r="L26" s="23"/>
      <c r="M26" s="23"/>
      <c r="N26" s="23"/>
      <c r="O26" s="23"/>
      <c r="P26" s="12"/>
      <c r="Q26" s="12"/>
    </row>
    <row r="27" spans="1:17" s="10" customFormat="1" ht="16.5">
      <c r="A27" s="24"/>
      <c r="B27" s="25" t="s">
        <v>190</v>
      </c>
      <c r="C27" s="26">
        <v>5</v>
      </c>
      <c r="D27" s="25" t="s">
        <v>195</v>
      </c>
      <c r="E27" s="27"/>
      <c r="F27" s="25" t="s">
        <v>192</v>
      </c>
      <c r="G27" s="41">
        <v>0.8</v>
      </c>
      <c r="H27" s="41">
        <v>1</v>
      </c>
      <c r="I27" s="41">
        <v>0.75</v>
      </c>
      <c r="J27" s="41">
        <v>0.66</v>
      </c>
      <c r="K27" s="41">
        <v>0.64</v>
      </c>
      <c r="L27" s="41">
        <v>0.231</v>
      </c>
      <c r="M27" s="41">
        <v>0.378</v>
      </c>
      <c r="N27" s="41">
        <v>0.481</v>
      </c>
      <c r="O27" s="41">
        <v>0.477</v>
      </c>
      <c r="P27" s="9"/>
      <c r="Q27" s="9"/>
    </row>
    <row r="28" spans="1:17" s="10" customFormat="1" ht="16.5">
      <c r="A28" s="24"/>
      <c r="B28" s="25" t="s">
        <v>190</v>
      </c>
      <c r="C28" s="26">
        <v>5</v>
      </c>
      <c r="D28" s="25" t="s">
        <v>190</v>
      </c>
      <c r="E28" s="27"/>
      <c r="F28" s="25" t="s">
        <v>192</v>
      </c>
      <c r="G28" s="41">
        <v>0.8</v>
      </c>
      <c r="H28" s="41">
        <v>1</v>
      </c>
      <c r="I28" s="41">
        <v>0.75</v>
      </c>
      <c r="J28" s="41">
        <v>0.66</v>
      </c>
      <c r="K28" s="41">
        <v>0.65</v>
      </c>
      <c r="L28" s="41">
        <v>0.257</v>
      </c>
      <c r="M28" s="41">
        <v>0.344</v>
      </c>
      <c r="N28" s="41">
        <v>0.4</v>
      </c>
      <c r="O28" s="41">
        <v>0.483</v>
      </c>
      <c r="P28" s="9"/>
      <c r="Q28" s="9"/>
    </row>
    <row r="29" spans="1:17" s="10" customFormat="1" ht="16.5">
      <c r="A29" s="24"/>
      <c r="B29" s="25" t="s">
        <v>190</v>
      </c>
      <c r="C29" s="26">
        <v>6</v>
      </c>
      <c r="D29" s="25" t="s">
        <v>259</v>
      </c>
      <c r="E29" s="27"/>
      <c r="F29" s="25" t="s">
        <v>192</v>
      </c>
      <c r="G29" s="41">
        <v>0.75</v>
      </c>
      <c r="H29" s="41">
        <v>1</v>
      </c>
      <c r="I29" s="41">
        <v>0.75</v>
      </c>
      <c r="J29" s="41">
        <v>0.69</v>
      </c>
      <c r="K29" s="41">
        <v>0.67</v>
      </c>
      <c r="L29" s="41">
        <v>0.134</v>
      </c>
      <c r="M29" s="41">
        <v>0.286</v>
      </c>
      <c r="N29" s="41">
        <v>0.8483</v>
      </c>
      <c r="O29" s="41">
        <v>0.422</v>
      </c>
      <c r="P29" s="9"/>
      <c r="Q29" s="9"/>
    </row>
    <row r="30" spans="1:17" s="10" customFormat="1" ht="16.5">
      <c r="A30" s="24"/>
      <c r="B30" s="25" t="s">
        <v>190</v>
      </c>
      <c r="C30" s="26">
        <v>7</v>
      </c>
      <c r="D30" s="25" t="s">
        <v>260</v>
      </c>
      <c r="E30" s="27"/>
      <c r="F30" s="25" t="s">
        <v>192</v>
      </c>
      <c r="G30" s="41">
        <v>0.75</v>
      </c>
      <c r="H30" s="41">
        <v>1</v>
      </c>
      <c r="I30" s="41">
        <v>0.75</v>
      </c>
      <c r="J30" s="41">
        <v>0.61</v>
      </c>
      <c r="K30" s="41">
        <v>0.8</v>
      </c>
      <c r="L30" s="41">
        <v>0.276</v>
      </c>
      <c r="M30" s="41">
        <v>0.411</v>
      </c>
      <c r="N30" s="41">
        <v>0.617</v>
      </c>
      <c r="O30" s="41">
        <v>0.829</v>
      </c>
      <c r="P30" s="9"/>
      <c r="Q30" s="9"/>
    </row>
    <row r="31" spans="1:17" s="10" customFormat="1" ht="16.5">
      <c r="A31" s="24"/>
      <c r="B31" s="25" t="s">
        <v>190</v>
      </c>
      <c r="C31" s="26">
        <v>5</v>
      </c>
      <c r="D31" s="25" t="s">
        <v>202</v>
      </c>
      <c r="E31" s="27"/>
      <c r="F31" s="25" t="s">
        <v>193</v>
      </c>
      <c r="G31" s="41">
        <v>0.75</v>
      </c>
      <c r="H31" s="41">
        <v>1</v>
      </c>
      <c r="I31" s="41">
        <v>0.75</v>
      </c>
      <c r="J31" s="41">
        <v>0.61</v>
      </c>
      <c r="K31" s="41">
        <v>0.82</v>
      </c>
      <c r="L31" s="41">
        <v>0.203</v>
      </c>
      <c r="M31" s="41">
        <v>0.277</v>
      </c>
      <c r="N31" s="41">
        <v>0.461</v>
      </c>
      <c r="O31" s="41">
        <v>0.605</v>
      </c>
      <c r="P31" s="9"/>
      <c r="Q31" s="9"/>
    </row>
    <row r="32" spans="1:17" s="10" customFormat="1" ht="16.5">
      <c r="A32" s="24"/>
      <c r="B32" s="25" t="s">
        <v>190</v>
      </c>
      <c r="C32" s="26">
        <v>5</v>
      </c>
      <c r="D32" s="25" t="s">
        <v>194</v>
      </c>
      <c r="E32" s="27"/>
      <c r="F32" s="25" t="s">
        <v>192</v>
      </c>
      <c r="G32" s="41">
        <v>0.75</v>
      </c>
      <c r="H32" s="41">
        <v>1</v>
      </c>
      <c r="I32" s="41">
        <v>0.75</v>
      </c>
      <c r="J32" s="41">
        <v>0.66</v>
      </c>
      <c r="K32" s="41">
        <v>0.77</v>
      </c>
      <c r="L32" s="41">
        <v>0.198</v>
      </c>
      <c r="M32" s="41">
        <v>0.53</v>
      </c>
      <c r="N32" s="41">
        <v>0.567</v>
      </c>
      <c r="O32" s="41">
        <v>0.643</v>
      </c>
      <c r="P32" s="9"/>
      <c r="Q32" s="9"/>
    </row>
    <row r="33" spans="1:17" s="10" customFormat="1" ht="16.5">
      <c r="A33" s="24"/>
      <c r="B33" s="25" t="s">
        <v>190</v>
      </c>
      <c r="C33" s="26">
        <v>5</v>
      </c>
      <c r="D33" s="25" t="s">
        <v>191</v>
      </c>
      <c r="E33" s="27"/>
      <c r="F33" s="25" t="s">
        <v>193</v>
      </c>
      <c r="G33" s="41">
        <v>0.75</v>
      </c>
      <c r="H33" s="41">
        <v>1</v>
      </c>
      <c r="I33" s="41">
        <v>0.75</v>
      </c>
      <c r="J33" s="41">
        <v>0.67</v>
      </c>
      <c r="K33" s="41">
        <v>0.8</v>
      </c>
      <c r="L33" s="41">
        <v>0.213</v>
      </c>
      <c r="M33" s="41">
        <v>0.431</v>
      </c>
      <c r="N33" s="41">
        <v>0.376</v>
      </c>
      <c r="O33" s="41">
        <v>0.545</v>
      </c>
      <c r="P33" s="9"/>
      <c r="Q33" s="9"/>
    </row>
    <row r="34" spans="1:17" s="10" customFormat="1" ht="16.5">
      <c r="A34" s="24"/>
      <c r="B34" s="25" t="s">
        <v>190</v>
      </c>
      <c r="C34" s="26">
        <v>5</v>
      </c>
      <c r="D34" s="25" t="s">
        <v>196</v>
      </c>
      <c r="E34" s="27"/>
      <c r="F34" s="25" t="s">
        <v>192</v>
      </c>
      <c r="G34" s="41">
        <v>0.75</v>
      </c>
      <c r="H34" s="41">
        <v>1</v>
      </c>
      <c r="I34" s="41">
        <v>0.75</v>
      </c>
      <c r="J34" s="41">
        <v>0.61</v>
      </c>
      <c r="K34" s="41">
        <v>0.81</v>
      </c>
      <c r="L34" s="41">
        <v>0.143</v>
      </c>
      <c r="M34" s="41">
        <v>0.418</v>
      </c>
      <c r="N34" s="41">
        <v>0.605</v>
      </c>
      <c r="O34" s="41">
        <v>0.753</v>
      </c>
      <c r="P34" s="9"/>
      <c r="Q34" s="9"/>
    </row>
    <row r="35" spans="1:17" s="10" customFormat="1" ht="16.5">
      <c r="A35" s="24"/>
      <c r="B35" s="25" t="s">
        <v>190</v>
      </c>
      <c r="C35" s="26">
        <v>5</v>
      </c>
      <c r="D35" s="25" t="s">
        <v>201</v>
      </c>
      <c r="E35" s="27"/>
      <c r="F35" s="25" t="s">
        <v>192</v>
      </c>
      <c r="G35" s="41">
        <v>0.75</v>
      </c>
      <c r="H35" s="41">
        <v>1</v>
      </c>
      <c r="I35" s="41">
        <v>0.75</v>
      </c>
      <c r="J35" s="41">
        <v>0.86</v>
      </c>
      <c r="K35" s="41">
        <v>0.8</v>
      </c>
      <c r="L35" s="41">
        <v>0.236</v>
      </c>
      <c r="M35" s="41">
        <v>0.501</v>
      </c>
      <c r="N35" s="41">
        <v>0.697</v>
      </c>
      <c r="O35" s="41">
        <v>0.635</v>
      </c>
      <c r="P35" s="9"/>
      <c r="Q35" s="9"/>
    </row>
    <row r="36" spans="1:17" s="10" customFormat="1" ht="16.5">
      <c r="A36" s="24"/>
      <c r="B36" s="25" t="s">
        <v>190</v>
      </c>
      <c r="C36" s="26">
        <v>5</v>
      </c>
      <c r="D36" s="25" t="s">
        <v>198</v>
      </c>
      <c r="E36" s="27"/>
      <c r="F36" s="25" t="s">
        <v>192</v>
      </c>
      <c r="G36" s="41">
        <v>0.8</v>
      </c>
      <c r="H36" s="41">
        <v>1</v>
      </c>
      <c r="I36" s="41">
        <v>0.75</v>
      </c>
      <c r="J36" s="41">
        <v>0.73</v>
      </c>
      <c r="K36" s="41">
        <v>0.83</v>
      </c>
      <c r="L36" s="41">
        <v>0.187</v>
      </c>
      <c r="M36" s="41">
        <v>0.377</v>
      </c>
      <c r="N36" s="41">
        <v>0.42</v>
      </c>
      <c r="O36" s="41">
        <v>0.573</v>
      </c>
      <c r="P36" s="9"/>
      <c r="Q36" s="9"/>
    </row>
    <row r="37" spans="1:17" s="10" customFormat="1" ht="16.5">
      <c r="A37" s="24"/>
      <c r="B37" s="25" t="s">
        <v>190</v>
      </c>
      <c r="C37" s="26">
        <v>5</v>
      </c>
      <c r="D37" s="25" t="s">
        <v>234</v>
      </c>
      <c r="E37" s="27"/>
      <c r="F37" s="25" t="s">
        <v>192</v>
      </c>
      <c r="G37" s="41">
        <v>0.75</v>
      </c>
      <c r="H37" s="41">
        <v>1</v>
      </c>
      <c r="I37" s="41">
        <v>0.75</v>
      </c>
      <c r="J37" s="41">
        <v>0.72</v>
      </c>
      <c r="K37" s="41">
        <v>0.8</v>
      </c>
      <c r="L37" s="41">
        <v>0.168</v>
      </c>
      <c r="M37" s="41">
        <v>0.482</v>
      </c>
      <c r="N37" s="41">
        <v>0.843</v>
      </c>
      <c r="O37" s="41">
        <v>0.69</v>
      </c>
      <c r="P37" s="9"/>
      <c r="Q37" s="9"/>
    </row>
    <row r="38" spans="1:17" s="10" customFormat="1" ht="16.5">
      <c r="A38" s="24"/>
      <c r="B38" s="25" t="s">
        <v>190</v>
      </c>
      <c r="C38" s="26">
        <v>5</v>
      </c>
      <c r="D38" s="25" t="s">
        <v>197</v>
      </c>
      <c r="E38" s="27"/>
      <c r="F38" s="25" t="s">
        <v>192</v>
      </c>
      <c r="G38" s="41">
        <v>0.75</v>
      </c>
      <c r="H38" s="41">
        <v>1</v>
      </c>
      <c r="I38" s="41">
        <v>0.75</v>
      </c>
      <c r="J38" s="41">
        <v>0.64</v>
      </c>
      <c r="K38" s="41">
        <v>0.68</v>
      </c>
      <c r="L38" s="41">
        <v>0.192</v>
      </c>
      <c r="M38" s="41">
        <v>0.379</v>
      </c>
      <c r="N38" s="41">
        <v>0.579</v>
      </c>
      <c r="O38" s="41">
        <v>0.55</v>
      </c>
      <c r="P38" s="9"/>
      <c r="Q38" s="9"/>
    </row>
    <row r="39" spans="1:17" s="10" customFormat="1" ht="16.5">
      <c r="A39" s="24"/>
      <c r="B39" s="25" t="s">
        <v>190</v>
      </c>
      <c r="C39" s="26">
        <v>5</v>
      </c>
      <c r="D39" s="25" t="s">
        <v>199</v>
      </c>
      <c r="E39" s="27"/>
      <c r="F39" s="25" t="s">
        <v>192</v>
      </c>
      <c r="G39" s="41">
        <v>0.75</v>
      </c>
      <c r="H39" s="41">
        <v>1</v>
      </c>
      <c r="I39" s="41">
        <v>0.75</v>
      </c>
      <c r="J39" s="41">
        <v>0.68</v>
      </c>
      <c r="K39" s="41">
        <v>0.81</v>
      </c>
      <c r="L39" s="41">
        <v>0.273</v>
      </c>
      <c r="M39" s="41">
        <v>0.473</v>
      </c>
      <c r="N39" s="41">
        <v>0.516</v>
      </c>
      <c r="O39" s="41">
        <v>0.51</v>
      </c>
      <c r="P39" s="9"/>
      <c r="Q39" s="9"/>
    </row>
    <row r="40" spans="1:17" s="10" customFormat="1" ht="16.5">
      <c r="A40" s="24"/>
      <c r="B40" s="28" t="s">
        <v>190</v>
      </c>
      <c r="C40" s="26">
        <v>5</v>
      </c>
      <c r="D40" s="28" t="s">
        <v>200</v>
      </c>
      <c r="E40" s="27"/>
      <c r="F40" s="28" t="s">
        <v>192</v>
      </c>
      <c r="G40" s="41">
        <v>0.75</v>
      </c>
      <c r="H40" s="41">
        <v>1</v>
      </c>
      <c r="I40" s="41">
        <v>0.75</v>
      </c>
      <c r="J40" s="41">
        <v>0.73</v>
      </c>
      <c r="K40" s="41">
        <v>0.77</v>
      </c>
      <c r="L40" s="41">
        <v>0.314</v>
      </c>
      <c r="M40" s="41">
        <v>0.711</v>
      </c>
      <c r="N40" s="41">
        <v>0.397</v>
      </c>
      <c r="O40" s="41">
        <v>0.836</v>
      </c>
      <c r="P40" s="9"/>
      <c r="Q40" s="9"/>
    </row>
  </sheetData>
  <sheetProtection/>
  <mergeCells count="8">
    <mergeCell ref="A1:O1"/>
    <mergeCell ref="E2:E5"/>
    <mergeCell ref="F2:F5"/>
    <mergeCell ref="G2:O2"/>
    <mergeCell ref="A22:O22"/>
    <mergeCell ref="E23:E26"/>
    <mergeCell ref="F23:F26"/>
    <mergeCell ref="G23:O23"/>
  </mergeCells>
  <conditionalFormatting sqref="O4">
    <cfRule type="cellIs" priority="19" dxfId="26" operator="lessThan" stopIfTrue="1">
      <formula>0.65</formula>
    </cfRule>
  </conditionalFormatting>
  <conditionalFormatting sqref="N4 I4">
    <cfRule type="cellIs" priority="17" dxfId="26" operator="lessThan" stopIfTrue="1">
      <formula>0.5</formula>
    </cfRule>
  </conditionalFormatting>
  <conditionalFormatting sqref="H4">
    <cfRule type="cellIs" priority="16" dxfId="26" operator="lessThan" stopIfTrue="1">
      <formula>0.25</formula>
    </cfRule>
  </conditionalFormatting>
  <conditionalFormatting sqref="J4">
    <cfRule type="cellIs" priority="15" dxfId="26" operator="lessThan" stopIfTrue="1">
      <formula>0.85</formula>
    </cfRule>
  </conditionalFormatting>
  <conditionalFormatting sqref="L4">
    <cfRule type="cellIs" priority="13" dxfId="26" operator="lessThan" stopIfTrue="1">
      <formula>0.19</formula>
    </cfRule>
  </conditionalFormatting>
  <conditionalFormatting sqref="M4">
    <cfRule type="cellIs" priority="12" dxfId="26" operator="lessThan" stopIfTrue="1">
      <formula>0.9</formula>
    </cfRule>
  </conditionalFormatting>
  <conditionalFormatting sqref="G4">
    <cfRule type="cellIs" priority="10" dxfId="26" operator="lessThan" stopIfTrue="1">
      <formula>0.25</formula>
    </cfRule>
  </conditionalFormatting>
  <conditionalFormatting sqref="K4">
    <cfRule type="cellIs" priority="9" dxfId="26" operator="lessThan" stopIfTrue="1">
      <formula>0.19</formula>
    </cfRule>
  </conditionalFormatting>
  <conditionalFormatting sqref="O25">
    <cfRule type="cellIs" priority="8" dxfId="26" operator="lessThan" stopIfTrue="1">
      <formula>0.65</formula>
    </cfRule>
  </conditionalFormatting>
  <conditionalFormatting sqref="N25 I25">
    <cfRule type="cellIs" priority="7" dxfId="26" operator="lessThan" stopIfTrue="1">
      <formula>0.5</formula>
    </cfRule>
  </conditionalFormatting>
  <conditionalFormatting sqref="H25">
    <cfRule type="cellIs" priority="6" dxfId="26" operator="lessThan" stopIfTrue="1">
      <formula>0.25</formula>
    </cfRule>
  </conditionalFormatting>
  <conditionalFormatting sqref="J25">
    <cfRule type="cellIs" priority="5" dxfId="26" operator="lessThan" stopIfTrue="1">
      <formula>0.85</formula>
    </cfRule>
  </conditionalFormatting>
  <conditionalFormatting sqref="L25">
    <cfRule type="cellIs" priority="4" dxfId="26" operator="lessThan" stopIfTrue="1">
      <formula>0.19</formula>
    </cfRule>
  </conditionalFormatting>
  <conditionalFormatting sqref="M25">
    <cfRule type="cellIs" priority="3" dxfId="26" operator="lessThan" stopIfTrue="1">
      <formula>0.9</formula>
    </cfRule>
  </conditionalFormatting>
  <conditionalFormatting sqref="G25">
    <cfRule type="cellIs" priority="2" dxfId="26" operator="lessThan" stopIfTrue="1">
      <formula>0.25</formula>
    </cfRule>
  </conditionalFormatting>
  <conditionalFormatting sqref="K25">
    <cfRule type="cellIs" priority="1" dxfId="26" operator="lessThan" stopIfTrue="1">
      <formula>0.19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43" activePane="bottomRight" state="frozen"/>
      <selection pane="topLeft" activeCell="O144" sqref="O144"/>
      <selection pane="topRight" activeCell="O144" sqref="O144"/>
      <selection pane="bottomLeft" activeCell="O144" sqref="O144"/>
      <selection pane="bottomRight" activeCell="D143" sqref="D143"/>
    </sheetView>
  </sheetViews>
  <sheetFormatPr defaultColWidth="11.421875" defaultRowHeight="15"/>
  <cols>
    <col min="1" max="1" width="31.57421875" style="267" bestFit="1" customWidth="1"/>
    <col min="2" max="2" width="34.421875" style="267" customWidth="1"/>
    <col min="3" max="3" width="13.57421875" style="267" customWidth="1"/>
    <col min="4" max="4" width="13.8515625" style="267" bestFit="1" customWidth="1"/>
    <col min="5" max="5" width="5.28125" style="267" bestFit="1" customWidth="1"/>
    <col min="6" max="6" width="6.7109375" style="267" bestFit="1" customWidth="1"/>
    <col min="7" max="7" width="5.7109375" style="267" bestFit="1" customWidth="1"/>
    <col min="8" max="8" width="5.28125" style="267" customWidth="1"/>
    <col min="9" max="9" width="4.8515625" style="267" bestFit="1" customWidth="1"/>
    <col min="10" max="10" width="5.00390625" style="267" bestFit="1" customWidth="1"/>
    <col min="11" max="11" width="5.140625" style="267" bestFit="1" customWidth="1"/>
    <col min="12" max="12" width="6.28125" style="267" bestFit="1" customWidth="1"/>
    <col min="13" max="13" width="5.7109375" style="267" bestFit="1" customWidth="1"/>
    <col min="14" max="14" width="6.00390625" style="267" bestFit="1" customWidth="1"/>
    <col min="15" max="15" width="6.28125" style="267" bestFit="1" customWidth="1"/>
    <col min="16" max="16" width="5.7109375" style="267" bestFit="1" customWidth="1"/>
    <col min="17" max="17" width="9.421875" style="267" customWidth="1"/>
    <col min="18" max="18" width="5.28125" style="267" bestFit="1" customWidth="1"/>
    <col min="19" max="19" width="6.7109375" style="267" bestFit="1" customWidth="1"/>
    <col min="20" max="20" width="5.7109375" style="267" bestFit="1" customWidth="1"/>
    <col min="21" max="21" width="5.7109375" style="267" customWidth="1"/>
    <col min="22" max="22" width="4.8515625" style="267" bestFit="1" customWidth="1"/>
    <col min="23" max="23" width="5.00390625" style="267" bestFit="1" customWidth="1"/>
    <col min="24" max="24" width="5.140625" style="267" bestFit="1" customWidth="1"/>
    <col min="25" max="25" width="6.28125" style="267" bestFit="1" customWidth="1"/>
    <col min="26" max="26" width="5.7109375" style="267" bestFit="1" customWidth="1"/>
    <col min="27" max="27" width="6.00390625" style="267" bestFit="1" customWidth="1"/>
    <col min="28" max="28" width="6.28125" style="267" bestFit="1" customWidth="1"/>
    <col min="29" max="29" width="5.7109375" style="267" bestFit="1" customWidth="1"/>
    <col min="30" max="30" width="6.8515625" style="267" customWidth="1"/>
    <col min="31" max="16384" width="11.421875" style="267" customWidth="1"/>
  </cols>
  <sheetData>
    <row r="1" spans="1:30" ht="73.5" customHeight="1" thickBot="1" thickTop="1">
      <c r="A1" s="358" t="s">
        <v>0</v>
      </c>
      <c r="B1" s="365" t="s">
        <v>1</v>
      </c>
      <c r="C1" s="358" t="s">
        <v>172</v>
      </c>
      <c r="D1" s="379" t="s">
        <v>169</v>
      </c>
      <c r="E1" s="377" t="s">
        <v>211</v>
      </c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15" customHeight="1" thickTop="1">
      <c r="A2" s="359"/>
      <c r="B2" s="366"/>
      <c r="C2" s="359"/>
      <c r="D2" s="380"/>
      <c r="E2" s="367" t="s">
        <v>2</v>
      </c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7" t="s">
        <v>3</v>
      </c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74"/>
    </row>
    <row r="3" spans="1:30" ht="15" customHeight="1">
      <c r="A3" s="359"/>
      <c r="B3" s="366"/>
      <c r="C3" s="359"/>
      <c r="D3" s="380"/>
      <c r="E3" s="36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69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5"/>
    </row>
    <row r="4" spans="1:30" ht="15" customHeight="1">
      <c r="A4" s="359"/>
      <c r="B4" s="366"/>
      <c r="C4" s="359"/>
      <c r="D4" s="380"/>
      <c r="E4" s="36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69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5"/>
    </row>
    <row r="5" spans="1:30" ht="15" customHeight="1">
      <c r="A5" s="359"/>
      <c r="B5" s="366"/>
      <c r="C5" s="359"/>
      <c r="D5" s="380"/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69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5"/>
    </row>
    <row r="6" spans="1:30" ht="15" customHeight="1">
      <c r="A6" s="359"/>
      <c r="B6" s="366"/>
      <c r="C6" s="359"/>
      <c r="D6" s="380"/>
      <c r="E6" s="36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6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5"/>
    </row>
    <row r="7" spans="1:30" ht="15" customHeight="1">
      <c r="A7" s="359"/>
      <c r="B7" s="366"/>
      <c r="C7" s="359"/>
      <c r="D7" s="380"/>
      <c r="E7" s="369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6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5"/>
    </row>
    <row r="8" spans="1:30" ht="15" customHeight="1">
      <c r="A8" s="359"/>
      <c r="B8" s="366"/>
      <c r="C8" s="359"/>
      <c r="D8" s="380"/>
      <c r="E8" s="36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69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5"/>
    </row>
    <row r="9" spans="1:30" ht="15.75" customHeight="1" thickBot="1">
      <c r="A9" s="359"/>
      <c r="B9" s="366"/>
      <c r="C9" s="359"/>
      <c r="D9" s="380"/>
      <c r="E9" s="371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1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6"/>
    </row>
    <row r="10" spans="1:30" ht="57.75" customHeight="1" thickBot="1" thickTop="1">
      <c r="A10" s="360"/>
      <c r="B10" s="363"/>
      <c r="C10" s="359"/>
      <c r="D10" s="381"/>
      <c r="E10" s="364" t="s">
        <v>212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73"/>
      <c r="R10" s="363" t="s">
        <v>231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</row>
    <row r="11" spans="1:30" ht="15.75" thickBot="1">
      <c r="A11" s="309"/>
      <c r="B11" s="310"/>
      <c r="C11" s="360"/>
      <c r="D11" s="311" t="s">
        <v>170</v>
      </c>
      <c r="E11" s="309" t="s">
        <v>4</v>
      </c>
      <c r="F11" s="309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09" t="s">
        <v>4</v>
      </c>
      <c r="S11" s="309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thickBot="1">
      <c r="A12" s="253" t="s">
        <v>35</v>
      </c>
      <c r="B12" s="254" t="s">
        <v>22</v>
      </c>
      <c r="C12" s="4"/>
      <c r="D12" s="4"/>
      <c r="E12" s="5">
        <v>2</v>
      </c>
      <c r="F12" s="5">
        <v>1</v>
      </c>
      <c r="G12" s="5">
        <v>3</v>
      </c>
      <c r="H12" s="5"/>
      <c r="I12" s="5"/>
      <c r="J12" s="5"/>
      <c r="K12" s="231"/>
      <c r="L12" s="231"/>
      <c r="M12" s="231"/>
      <c r="N12" s="231"/>
      <c r="O12" s="231"/>
      <c r="P12" s="231"/>
      <c r="Q12" s="245">
        <f>SUM(E12:P12)</f>
        <v>6</v>
      </c>
      <c r="R12" s="231">
        <v>4</v>
      </c>
      <c r="S12" s="231"/>
      <c r="T12" s="231">
        <v>2</v>
      </c>
      <c r="U12" s="231"/>
      <c r="V12" s="231"/>
      <c r="W12" s="231"/>
      <c r="X12" s="231"/>
      <c r="Y12" s="231"/>
      <c r="Z12" s="231"/>
      <c r="AA12" s="231"/>
      <c r="AB12" s="231"/>
      <c r="AC12" s="231"/>
      <c r="AD12" s="245">
        <f>SUM(R12:AC12)</f>
        <v>6</v>
      </c>
    </row>
    <row r="13" spans="1:30" ht="15.75" thickBot="1">
      <c r="A13" s="253" t="s">
        <v>35</v>
      </c>
      <c r="B13" s="254" t="s">
        <v>23</v>
      </c>
      <c r="C13" s="4"/>
      <c r="D13" s="4"/>
      <c r="E13" s="5">
        <v>1</v>
      </c>
      <c r="F13" s="5"/>
      <c r="G13" s="5">
        <v>2</v>
      </c>
      <c r="H13" s="5"/>
      <c r="I13" s="5"/>
      <c r="J13" s="5"/>
      <c r="K13" s="231"/>
      <c r="L13" s="231"/>
      <c r="M13" s="231"/>
      <c r="N13" s="231"/>
      <c r="O13" s="231"/>
      <c r="P13" s="231"/>
      <c r="Q13" s="245">
        <f aca="true" t="shared" si="0" ref="Q13:Q24">SUM(E13:P13)</f>
        <v>3</v>
      </c>
      <c r="R13" s="231">
        <v>2</v>
      </c>
      <c r="S13" s="231"/>
      <c r="T13" s="231"/>
      <c r="U13" s="231">
        <v>3</v>
      </c>
      <c r="V13" s="231"/>
      <c r="W13" s="231"/>
      <c r="X13" s="231"/>
      <c r="Y13" s="231"/>
      <c r="Z13" s="231"/>
      <c r="AA13" s="231"/>
      <c r="AB13" s="231"/>
      <c r="AC13" s="231"/>
      <c r="AD13" s="245">
        <f aca="true" t="shared" si="1" ref="AD13:AD85">SUM(R13:AC13)</f>
        <v>5</v>
      </c>
    </row>
    <row r="14" spans="1:30" ht="15.75" thickBot="1">
      <c r="A14" s="253" t="s">
        <v>35</v>
      </c>
      <c r="B14" s="254" t="s">
        <v>24</v>
      </c>
      <c r="C14" s="4"/>
      <c r="D14" s="4"/>
      <c r="E14" s="5"/>
      <c r="F14" s="5"/>
      <c r="G14" s="5"/>
      <c r="H14" s="5"/>
      <c r="I14" s="5"/>
      <c r="J14" s="5"/>
      <c r="K14" s="231"/>
      <c r="L14" s="231"/>
      <c r="M14" s="231"/>
      <c r="N14" s="231"/>
      <c r="O14" s="231"/>
      <c r="P14" s="231"/>
      <c r="Q14" s="245">
        <f t="shared" si="0"/>
        <v>0</v>
      </c>
      <c r="R14" s="231"/>
      <c r="S14" s="231">
        <v>0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45">
        <f t="shared" si="1"/>
        <v>0</v>
      </c>
    </row>
    <row r="15" spans="1:30" ht="15.75" thickBot="1">
      <c r="A15" s="253" t="s">
        <v>35</v>
      </c>
      <c r="B15" s="254" t="s">
        <v>25</v>
      </c>
      <c r="C15" s="4"/>
      <c r="D15" s="4"/>
      <c r="E15" s="5"/>
      <c r="F15" s="5">
        <v>0</v>
      </c>
      <c r="G15" s="5">
        <v>2</v>
      </c>
      <c r="H15" s="5"/>
      <c r="I15" s="5"/>
      <c r="J15" s="5"/>
      <c r="K15" s="231"/>
      <c r="L15" s="231"/>
      <c r="M15" s="231"/>
      <c r="N15" s="231"/>
      <c r="O15" s="231"/>
      <c r="P15" s="231"/>
      <c r="Q15" s="245">
        <f t="shared" si="0"/>
        <v>2</v>
      </c>
      <c r="R15" s="231">
        <v>2</v>
      </c>
      <c r="S15" s="231"/>
      <c r="T15" s="231">
        <v>1</v>
      </c>
      <c r="U15" s="231">
        <v>1</v>
      </c>
      <c r="V15" s="231"/>
      <c r="W15" s="231"/>
      <c r="X15" s="231"/>
      <c r="Y15" s="231"/>
      <c r="Z15" s="231"/>
      <c r="AA15" s="231"/>
      <c r="AB15" s="231"/>
      <c r="AC15" s="231"/>
      <c r="AD15" s="245">
        <f t="shared" si="1"/>
        <v>4</v>
      </c>
    </row>
    <row r="16" spans="1:30" ht="15.75" thickBot="1">
      <c r="A16" s="253" t="s">
        <v>35</v>
      </c>
      <c r="B16" s="255" t="s">
        <v>26</v>
      </c>
      <c r="C16" s="8"/>
      <c r="D16" s="4"/>
      <c r="E16" s="5"/>
      <c r="F16" s="5"/>
      <c r="G16" s="5">
        <v>3</v>
      </c>
      <c r="H16" s="5">
        <v>15</v>
      </c>
      <c r="I16" s="5"/>
      <c r="J16" s="5"/>
      <c r="K16" s="231"/>
      <c r="L16" s="231"/>
      <c r="M16" s="231"/>
      <c r="N16" s="231"/>
      <c r="O16" s="231"/>
      <c r="P16" s="231"/>
      <c r="Q16" s="245">
        <f t="shared" si="0"/>
        <v>18</v>
      </c>
      <c r="R16" s="231">
        <v>25</v>
      </c>
      <c r="S16" s="231">
        <v>2</v>
      </c>
      <c r="T16" s="231">
        <v>4</v>
      </c>
      <c r="U16" s="231">
        <v>2</v>
      </c>
      <c r="V16" s="231"/>
      <c r="W16" s="231"/>
      <c r="X16" s="231"/>
      <c r="Y16" s="231"/>
      <c r="Z16" s="231"/>
      <c r="AA16" s="231"/>
      <c r="AB16" s="231"/>
      <c r="AC16" s="231"/>
      <c r="AD16" s="245">
        <f t="shared" si="1"/>
        <v>33</v>
      </c>
    </row>
    <row r="17" spans="1:30" ht="15.75" thickBot="1">
      <c r="A17" s="253" t="s">
        <v>35</v>
      </c>
      <c r="B17" s="254" t="s">
        <v>27</v>
      </c>
      <c r="C17" s="4"/>
      <c r="D17" s="4"/>
      <c r="E17" s="5">
        <v>1</v>
      </c>
      <c r="F17" s="5">
        <v>1</v>
      </c>
      <c r="G17" s="5">
        <v>0</v>
      </c>
      <c r="H17" s="5">
        <v>4</v>
      </c>
      <c r="I17" s="5"/>
      <c r="J17" s="5"/>
      <c r="K17" s="231"/>
      <c r="L17" s="231"/>
      <c r="M17" s="231"/>
      <c r="N17" s="231"/>
      <c r="O17" s="231"/>
      <c r="P17" s="231"/>
      <c r="Q17" s="245">
        <f t="shared" si="0"/>
        <v>6</v>
      </c>
      <c r="R17" s="231">
        <v>4</v>
      </c>
      <c r="S17" s="231">
        <v>2</v>
      </c>
      <c r="T17" s="231">
        <v>6</v>
      </c>
      <c r="U17" s="231"/>
      <c r="V17" s="231"/>
      <c r="W17" s="231"/>
      <c r="X17" s="231"/>
      <c r="Y17" s="231"/>
      <c r="Z17" s="231"/>
      <c r="AA17" s="231"/>
      <c r="AB17" s="231"/>
      <c r="AC17" s="231"/>
      <c r="AD17" s="245">
        <f t="shared" si="1"/>
        <v>12</v>
      </c>
    </row>
    <row r="18" spans="1:30" ht="15.75" thickBot="1">
      <c r="A18" s="253" t="s">
        <v>35</v>
      </c>
      <c r="B18" s="254" t="s">
        <v>28</v>
      </c>
      <c r="C18" s="4"/>
      <c r="D18" s="4"/>
      <c r="E18" s="5"/>
      <c r="F18" s="5"/>
      <c r="G18" s="5"/>
      <c r="H18" s="5"/>
      <c r="I18" s="5"/>
      <c r="J18" s="5"/>
      <c r="K18" s="231"/>
      <c r="L18" s="231"/>
      <c r="M18" s="231"/>
      <c r="N18" s="231"/>
      <c r="O18" s="231"/>
      <c r="P18" s="231"/>
      <c r="Q18" s="245">
        <f t="shared" si="0"/>
        <v>0</v>
      </c>
      <c r="R18" s="231">
        <v>1</v>
      </c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45">
        <f t="shared" si="1"/>
        <v>1</v>
      </c>
    </row>
    <row r="19" spans="1:30" ht="15.75" thickBot="1">
      <c r="A19" s="253" t="s">
        <v>35</v>
      </c>
      <c r="B19" s="254" t="s">
        <v>29</v>
      </c>
      <c r="C19" s="4"/>
      <c r="D19" s="4"/>
      <c r="E19" s="5"/>
      <c r="F19" s="5"/>
      <c r="G19" s="5"/>
      <c r="H19" s="5"/>
      <c r="I19" s="5"/>
      <c r="J19" s="5"/>
      <c r="K19" s="231"/>
      <c r="L19" s="231"/>
      <c r="M19" s="231"/>
      <c r="N19" s="231"/>
      <c r="O19" s="231"/>
      <c r="P19" s="231"/>
      <c r="Q19" s="245">
        <f t="shared" si="0"/>
        <v>0</v>
      </c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45">
        <f t="shared" si="1"/>
        <v>0</v>
      </c>
    </row>
    <row r="20" spans="1:30" ht="15.75" thickBot="1">
      <c r="A20" s="253" t="s">
        <v>35</v>
      </c>
      <c r="B20" s="254" t="s">
        <v>30</v>
      </c>
      <c r="C20" s="4"/>
      <c r="D20" s="4"/>
      <c r="E20" s="5"/>
      <c r="F20" s="5"/>
      <c r="G20" s="5"/>
      <c r="H20" s="5"/>
      <c r="I20" s="5"/>
      <c r="J20" s="5"/>
      <c r="K20" s="231"/>
      <c r="L20" s="231"/>
      <c r="M20" s="231"/>
      <c r="N20" s="231"/>
      <c r="O20" s="231"/>
      <c r="P20" s="231"/>
      <c r="Q20" s="245">
        <f t="shared" si="0"/>
        <v>0</v>
      </c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45">
        <f t="shared" si="1"/>
        <v>0</v>
      </c>
    </row>
    <row r="21" spans="1:30" ht="15.75" thickBot="1">
      <c r="A21" s="253" t="s">
        <v>35</v>
      </c>
      <c r="B21" s="254" t="s">
        <v>31</v>
      </c>
      <c r="C21" s="29"/>
      <c r="D21" s="4"/>
      <c r="E21" s="5"/>
      <c r="F21" s="5"/>
      <c r="G21" s="5"/>
      <c r="H21" s="5"/>
      <c r="I21" s="5"/>
      <c r="J21" s="5"/>
      <c r="K21" s="231"/>
      <c r="L21" s="231"/>
      <c r="M21" s="231"/>
      <c r="N21" s="231"/>
      <c r="O21" s="231"/>
      <c r="P21" s="231"/>
      <c r="Q21" s="245">
        <f t="shared" si="0"/>
        <v>0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45">
        <f t="shared" si="1"/>
        <v>0</v>
      </c>
    </row>
    <row r="22" spans="1:30" ht="15.75" thickBot="1">
      <c r="A22" s="253" t="s">
        <v>35</v>
      </c>
      <c r="B22" s="254" t="s">
        <v>32</v>
      </c>
      <c r="C22" s="4"/>
      <c r="D22" s="4"/>
      <c r="E22" s="5"/>
      <c r="F22" s="5">
        <v>0</v>
      </c>
      <c r="G22" s="5">
        <v>1</v>
      </c>
      <c r="H22" s="5"/>
      <c r="I22" s="5"/>
      <c r="J22" s="5"/>
      <c r="K22" s="231"/>
      <c r="L22" s="231"/>
      <c r="M22" s="231"/>
      <c r="N22" s="231"/>
      <c r="O22" s="231"/>
      <c r="P22" s="231"/>
      <c r="Q22" s="245">
        <f t="shared" si="0"/>
        <v>1</v>
      </c>
      <c r="R22" s="231">
        <v>1</v>
      </c>
      <c r="S22" s="231"/>
      <c r="T22" s="231">
        <v>1</v>
      </c>
      <c r="U22" s="231"/>
      <c r="V22" s="231"/>
      <c r="W22" s="231"/>
      <c r="X22" s="231"/>
      <c r="Y22" s="231"/>
      <c r="Z22" s="231"/>
      <c r="AA22" s="231"/>
      <c r="AB22" s="231"/>
      <c r="AC22" s="231"/>
      <c r="AD22" s="245">
        <f t="shared" si="1"/>
        <v>2</v>
      </c>
    </row>
    <row r="23" spans="1:30" ht="15.75" thickBot="1">
      <c r="A23" s="253" t="s">
        <v>35</v>
      </c>
      <c r="B23" s="254" t="s">
        <v>33</v>
      </c>
      <c r="C23" s="4"/>
      <c r="D23" s="4"/>
      <c r="E23" s="5"/>
      <c r="F23" s="5"/>
      <c r="G23" s="5"/>
      <c r="H23" s="5"/>
      <c r="I23" s="5"/>
      <c r="J23" s="5"/>
      <c r="K23" s="231"/>
      <c r="L23" s="231"/>
      <c r="M23" s="231"/>
      <c r="N23" s="231"/>
      <c r="O23" s="231"/>
      <c r="P23" s="231"/>
      <c r="Q23" s="245">
        <f t="shared" si="0"/>
        <v>0</v>
      </c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45">
        <f t="shared" si="1"/>
        <v>0</v>
      </c>
    </row>
    <row r="24" spans="1:30" ht="15.75" thickBot="1">
      <c r="A24" s="253" t="s">
        <v>35</v>
      </c>
      <c r="B24" s="254" t="s">
        <v>34</v>
      </c>
      <c r="C24" s="4"/>
      <c r="D24" s="4"/>
      <c r="E24" s="5"/>
      <c r="F24" s="5"/>
      <c r="G24" s="5"/>
      <c r="H24" s="5"/>
      <c r="I24" s="5"/>
      <c r="J24" s="5"/>
      <c r="K24" s="231"/>
      <c r="L24" s="231"/>
      <c r="M24" s="231"/>
      <c r="N24" s="231"/>
      <c r="O24" s="231"/>
      <c r="P24" s="231"/>
      <c r="Q24" s="245">
        <f t="shared" si="0"/>
        <v>0</v>
      </c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45">
        <f t="shared" si="1"/>
        <v>0</v>
      </c>
    </row>
    <row r="25" spans="1:30" ht="15.75" thickBot="1">
      <c r="A25" s="356" t="s">
        <v>173</v>
      </c>
      <c r="B25" s="357"/>
      <c r="C25" s="232">
        <f>+D25/'Metas Muni'!G6</f>
        <v>0.6349206349206349</v>
      </c>
      <c r="D25" s="262">
        <f>IF(AD25=0,"N/A",Q25/AD25)</f>
        <v>0.5714285714285714</v>
      </c>
      <c r="E25" s="234">
        <f>SUM(E12:E24)</f>
        <v>4</v>
      </c>
      <c r="F25" s="234">
        <f aca="true" t="shared" si="2" ref="F25:P25">SUM(F12:F24)</f>
        <v>2</v>
      </c>
      <c r="G25" s="234">
        <f t="shared" si="2"/>
        <v>11</v>
      </c>
      <c r="H25" s="234">
        <f t="shared" si="2"/>
        <v>19</v>
      </c>
      <c r="I25" s="234">
        <f t="shared" si="2"/>
        <v>0</v>
      </c>
      <c r="J25" s="234">
        <f t="shared" si="2"/>
        <v>0</v>
      </c>
      <c r="K25" s="234">
        <f t="shared" si="2"/>
        <v>0</v>
      </c>
      <c r="L25" s="234">
        <f t="shared" si="2"/>
        <v>0</v>
      </c>
      <c r="M25" s="234">
        <f t="shared" si="2"/>
        <v>0</v>
      </c>
      <c r="N25" s="234">
        <f t="shared" si="2"/>
        <v>0</v>
      </c>
      <c r="O25" s="234">
        <f t="shared" si="2"/>
        <v>0</v>
      </c>
      <c r="P25" s="234">
        <f t="shared" si="2"/>
        <v>0</v>
      </c>
      <c r="Q25" s="235">
        <f>SUM(Q12:Q24)</f>
        <v>36</v>
      </c>
      <c r="R25" s="234">
        <f>SUM(R12:R24)</f>
        <v>39</v>
      </c>
      <c r="S25" s="234">
        <f aca="true" t="shared" si="3" ref="S25:AC25">SUM(S12:S24)</f>
        <v>4</v>
      </c>
      <c r="T25" s="234">
        <f t="shared" si="3"/>
        <v>14</v>
      </c>
      <c r="U25" s="234">
        <f t="shared" si="3"/>
        <v>6</v>
      </c>
      <c r="V25" s="234">
        <f t="shared" si="3"/>
        <v>0</v>
      </c>
      <c r="W25" s="234">
        <f t="shared" si="3"/>
        <v>0</v>
      </c>
      <c r="X25" s="234">
        <f t="shared" si="3"/>
        <v>0</v>
      </c>
      <c r="Y25" s="234">
        <f t="shared" si="3"/>
        <v>0</v>
      </c>
      <c r="Z25" s="234">
        <f t="shared" si="3"/>
        <v>0</v>
      </c>
      <c r="AA25" s="234">
        <f t="shared" si="3"/>
        <v>0</v>
      </c>
      <c r="AB25" s="234">
        <f t="shared" si="3"/>
        <v>0</v>
      </c>
      <c r="AC25" s="234">
        <f t="shared" si="3"/>
        <v>0</v>
      </c>
      <c r="AD25" s="234">
        <f t="shared" si="1"/>
        <v>63</v>
      </c>
    </row>
    <row r="26" spans="1:30" ht="15.75" thickBot="1">
      <c r="A26" s="253" t="s">
        <v>36</v>
      </c>
      <c r="B26" s="253" t="s">
        <v>37</v>
      </c>
      <c r="C26" s="4"/>
      <c r="D26" s="4"/>
      <c r="E26" s="231">
        <v>1</v>
      </c>
      <c r="F26" s="231"/>
      <c r="G26" s="231">
        <v>1</v>
      </c>
      <c r="H26" s="231">
        <v>1</v>
      </c>
      <c r="I26" s="231"/>
      <c r="J26" s="231"/>
      <c r="K26" s="231"/>
      <c r="L26" s="231"/>
      <c r="M26" s="231"/>
      <c r="N26" s="231"/>
      <c r="O26" s="231"/>
      <c r="P26" s="231"/>
      <c r="Q26" s="245">
        <f aca="true" t="shared" si="4" ref="Q26:Q34">SUM(E26:P26)</f>
        <v>3</v>
      </c>
      <c r="R26" s="231">
        <v>0</v>
      </c>
      <c r="S26" s="231">
        <v>1</v>
      </c>
      <c r="T26" s="231">
        <v>3</v>
      </c>
      <c r="U26" s="231">
        <v>1</v>
      </c>
      <c r="V26" s="231"/>
      <c r="W26" s="231"/>
      <c r="X26" s="231"/>
      <c r="Y26" s="231"/>
      <c r="Z26" s="231"/>
      <c r="AA26" s="231"/>
      <c r="AB26" s="231"/>
      <c r="AC26" s="231"/>
      <c r="AD26" s="245">
        <f t="shared" si="1"/>
        <v>5</v>
      </c>
    </row>
    <row r="27" spans="1:30" ht="15.75" thickBot="1">
      <c r="A27" s="253" t="s">
        <v>36</v>
      </c>
      <c r="B27" s="253" t="s">
        <v>38</v>
      </c>
      <c r="C27" s="4"/>
      <c r="D27" s="4"/>
      <c r="E27" s="231"/>
      <c r="F27" s="231">
        <v>1</v>
      </c>
      <c r="G27" s="231">
        <v>3</v>
      </c>
      <c r="H27" s="231">
        <v>0</v>
      </c>
      <c r="I27" s="231"/>
      <c r="J27" s="231"/>
      <c r="K27" s="231"/>
      <c r="L27" s="231"/>
      <c r="M27" s="231"/>
      <c r="N27" s="231"/>
      <c r="O27" s="231"/>
      <c r="P27" s="231"/>
      <c r="Q27" s="245">
        <f t="shared" si="4"/>
        <v>4</v>
      </c>
      <c r="R27" s="231">
        <v>2</v>
      </c>
      <c r="S27" s="231">
        <v>3</v>
      </c>
      <c r="T27" s="231">
        <v>4</v>
      </c>
      <c r="U27" s="231">
        <v>5</v>
      </c>
      <c r="V27" s="231"/>
      <c r="W27" s="231"/>
      <c r="X27" s="231"/>
      <c r="Y27" s="231"/>
      <c r="Z27" s="231"/>
      <c r="AA27" s="231"/>
      <c r="AB27" s="231"/>
      <c r="AC27" s="231"/>
      <c r="AD27" s="245">
        <f t="shared" si="1"/>
        <v>14</v>
      </c>
    </row>
    <row r="28" spans="1:30" ht="15.75" thickBot="1">
      <c r="A28" s="253" t="s">
        <v>36</v>
      </c>
      <c r="B28" s="253" t="s">
        <v>39</v>
      </c>
      <c r="C28" s="4"/>
      <c r="D28" s="4"/>
      <c r="E28" s="231">
        <v>2</v>
      </c>
      <c r="F28" s="231">
        <v>3</v>
      </c>
      <c r="G28" s="231">
        <v>3</v>
      </c>
      <c r="H28" s="231">
        <v>4</v>
      </c>
      <c r="I28" s="231"/>
      <c r="J28" s="231"/>
      <c r="K28" s="231"/>
      <c r="L28" s="231"/>
      <c r="M28" s="231"/>
      <c r="N28" s="231"/>
      <c r="O28" s="231"/>
      <c r="P28" s="231"/>
      <c r="Q28" s="245">
        <f t="shared" si="4"/>
        <v>12</v>
      </c>
      <c r="R28" s="231">
        <v>6</v>
      </c>
      <c r="S28" s="231">
        <v>2</v>
      </c>
      <c r="T28" s="231">
        <v>5</v>
      </c>
      <c r="U28" s="231">
        <v>5</v>
      </c>
      <c r="V28" s="231"/>
      <c r="W28" s="231"/>
      <c r="X28" s="231"/>
      <c r="Y28" s="231"/>
      <c r="Z28" s="231"/>
      <c r="AA28" s="231"/>
      <c r="AB28" s="231"/>
      <c r="AC28" s="231"/>
      <c r="AD28" s="245">
        <f t="shared" si="1"/>
        <v>18</v>
      </c>
    </row>
    <row r="29" spans="1:30" ht="15.75" thickBot="1">
      <c r="A29" s="253" t="s">
        <v>36</v>
      </c>
      <c r="B29" s="253" t="s">
        <v>40</v>
      </c>
      <c r="C29" s="4"/>
      <c r="D29" s="4"/>
      <c r="E29" s="231"/>
      <c r="F29" s="231"/>
      <c r="G29" s="231">
        <v>0</v>
      </c>
      <c r="H29" s="231"/>
      <c r="I29" s="231"/>
      <c r="J29" s="231"/>
      <c r="K29" s="231"/>
      <c r="L29" s="231"/>
      <c r="M29" s="231"/>
      <c r="N29" s="231"/>
      <c r="O29" s="231"/>
      <c r="P29" s="231"/>
      <c r="Q29" s="245">
        <f t="shared" si="4"/>
        <v>0</v>
      </c>
      <c r="R29" s="231"/>
      <c r="S29" s="231"/>
      <c r="T29" s="231">
        <v>0</v>
      </c>
      <c r="U29" s="231"/>
      <c r="V29" s="231"/>
      <c r="W29" s="231"/>
      <c r="X29" s="231"/>
      <c r="Y29" s="231"/>
      <c r="Z29" s="231"/>
      <c r="AA29" s="231"/>
      <c r="AB29" s="231"/>
      <c r="AC29" s="231"/>
      <c r="AD29" s="245">
        <f t="shared" si="1"/>
        <v>0</v>
      </c>
    </row>
    <row r="30" spans="1:30" ht="15.75" thickBot="1">
      <c r="A30" s="253" t="s">
        <v>36</v>
      </c>
      <c r="B30" s="253" t="s">
        <v>41</v>
      </c>
      <c r="C30" s="4"/>
      <c r="D30" s="4"/>
      <c r="E30" s="231"/>
      <c r="F30" s="231"/>
      <c r="G30" s="231">
        <v>0</v>
      </c>
      <c r="H30" s="231"/>
      <c r="I30" s="231"/>
      <c r="J30" s="231"/>
      <c r="K30" s="231"/>
      <c r="L30" s="231"/>
      <c r="M30" s="231"/>
      <c r="N30" s="231"/>
      <c r="O30" s="301"/>
      <c r="P30" s="231"/>
      <c r="Q30" s="245">
        <f t="shared" si="4"/>
        <v>0</v>
      </c>
      <c r="R30" s="231">
        <v>5</v>
      </c>
      <c r="S30" s="231">
        <v>1</v>
      </c>
      <c r="T30" s="231">
        <v>2</v>
      </c>
      <c r="U30" s="231">
        <v>2</v>
      </c>
      <c r="V30" s="231"/>
      <c r="W30" s="231"/>
      <c r="X30" s="231"/>
      <c r="Y30" s="231"/>
      <c r="Z30" s="231"/>
      <c r="AA30" s="231"/>
      <c r="AB30" s="231"/>
      <c r="AC30" s="231"/>
      <c r="AD30" s="245">
        <f t="shared" si="1"/>
        <v>10</v>
      </c>
    </row>
    <row r="31" spans="1:30" ht="15.75" thickBot="1">
      <c r="A31" s="253" t="s">
        <v>36</v>
      </c>
      <c r="B31" s="253" t="s">
        <v>42</v>
      </c>
      <c r="C31" s="4"/>
      <c r="D31" s="4"/>
      <c r="E31" s="231"/>
      <c r="F31" s="231">
        <v>1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45">
        <f t="shared" si="4"/>
        <v>1</v>
      </c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45">
        <f t="shared" si="1"/>
        <v>0</v>
      </c>
    </row>
    <row r="32" spans="1:30" ht="15.75" thickBot="1">
      <c r="A32" s="253" t="s">
        <v>36</v>
      </c>
      <c r="B32" s="253" t="s">
        <v>43</v>
      </c>
      <c r="C32" s="4"/>
      <c r="D32" s="4"/>
      <c r="E32" s="231"/>
      <c r="F32" s="231"/>
      <c r="G32" s="231">
        <v>0</v>
      </c>
      <c r="H32" s="231"/>
      <c r="I32" s="231"/>
      <c r="J32" s="231"/>
      <c r="K32" s="231"/>
      <c r="L32" s="231"/>
      <c r="M32" s="231"/>
      <c r="N32" s="231"/>
      <c r="O32" s="231"/>
      <c r="P32" s="231"/>
      <c r="Q32" s="245">
        <f t="shared" si="4"/>
        <v>0</v>
      </c>
      <c r="R32" s="231">
        <v>0</v>
      </c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45">
        <f t="shared" si="1"/>
        <v>0</v>
      </c>
    </row>
    <row r="33" spans="1:30" ht="15.75" thickBot="1">
      <c r="A33" s="253" t="s">
        <v>36</v>
      </c>
      <c r="B33" s="253" t="s">
        <v>44</v>
      </c>
      <c r="C33" s="4"/>
      <c r="D33" s="4"/>
      <c r="E33" s="231">
        <v>1</v>
      </c>
      <c r="F33" s="231"/>
      <c r="G33" s="231">
        <v>0</v>
      </c>
      <c r="H33" s="231">
        <v>1</v>
      </c>
      <c r="I33" s="231"/>
      <c r="J33" s="231"/>
      <c r="K33" s="231"/>
      <c r="L33" s="231"/>
      <c r="M33" s="231"/>
      <c r="N33" s="231"/>
      <c r="O33" s="231"/>
      <c r="P33" s="231"/>
      <c r="Q33" s="245">
        <f t="shared" si="4"/>
        <v>2</v>
      </c>
      <c r="R33" s="231">
        <v>1</v>
      </c>
      <c r="S33" s="231"/>
      <c r="T33" s="231">
        <v>1</v>
      </c>
      <c r="U33" s="231">
        <v>0</v>
      </c>
      <c r="V33" s="231"/>
      <c r="W33" s="231"/>
      <c r="X33" s="231"/>
      <c r="Y33" s="231"/>
      <c r="Z33" s="231"/>
      <c r="AA33" s="231"/>
      <c r="AB33" s="231"/>
      <c r="AC33" s="231"/>
      <c r="AD33" s="245">
        <f t="shared" si="1"/>
        <v>2</v>
      </c>
    </row>
    <row r="34" spans="1:30" ht="15.75" thickBot="1">
      <c r="A34" s="253" t="s">
        <v>36</v>
      </c>
      <c r="B34" s="253" t="s">
        <v>45</v>
      </c>
      <c r="C34" s="4"/>
      <c r="D34" s="4"/>
      <c r="E34" s="231">
        <v>1</v>
      </c>
      <c r="F34" s="231">
        <v>1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45">
        <f t="shared" si="4"/>
        <v>2</v>
      </c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45">
        <f t="shared" si="1"/>
        <v>0</v>
      </c>
    </row>
    <row r="35" spans="1:30" ht="15.75" thickBot="1">
      <c r="A35" s="253" t="s">
        <v>36</v>
      </c>
      <c r="B35" s="253" t="s">
        <v>46</v>
      </c>
      <c r="C35" s="4"/>
      <c r="D35" s="4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45">
        <f>SUM(E35:P35)</f>
        <v>0</v>
      </c>
      <c r="R35" s="231"/>
      <c r="S35" s="231">
        <v>1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45">
        <f>SUM(R35:AC35)</f>
        <v>1</v>
      </c>
    </row>
    <row r="36" spans="1:30" ht="15.75" thickBot="1">
      <c r="A36" s="356" t="s">
        <v>174</v>
      </c>
      <c r="B36" s="357"/>
      <c r="C36" s="232">
        <f>+D36/'Metas Muni'!G7</f>
        <v>0.5853658536585366</v>
      </c>
      <c r="D36" s="262">
        <f>IF(AD36=0,"N/A",Q36/AD36)</f>
        <v>0.48</v>
      </c>
      <c r="E36" s="234">
        <f aca="true" t="shared" si="5" ref="E36:AC36">SUM(E26:E35)</f>
        <v>5</v>
      </c>
      <c r="F36" s="234">
        <f t="shared" si="5"/>
        <v>6</v>
      </c>
      <c r="G36" s="234">
        <f t="shared" si="5"/>
        <v>7</v>
      </c>
      <c r="H36" s="234">
        <f t="shared" si="5"/>
        <v>6</v>
      </c>
      <c r="I36" s="234">
        <f t="shared" si="5"/>
        <v>0</v>
      </c>
      <c r="J36" s="234">
        <f t="shared" si="5"/>
        <v>0</v>
      </c>
      <c r="K36" s="234">
        <f t="shared" si="5"/>
        <v>0</v>
      </c>
      <c r="L36" s="234">
        <f t="shared" si="5"/>
        <v>0</v>
      </c>
      <c r="M36" s="234">
        <f t="shared" si="5"/>
        <v>0</v>
      </c>
      <c r="N36" s="234">
        <f t="shared" si="5"/>
        <v>0</v>
      </c>
      <c r="O36" s="234">
        <f t="shared" si="5"/>
        <v>0</v>
      </c>
      <c r="P36" s="234">
        <f t="shared" si="5"/>
        <v>0</v>
      </c>
      <c r="Q36" s="235">
        <f t="shared" si="5"/>
        <v>24</v>
      </c>
      <c r="R36" s="234">
        <f t="shared" si="5"/>
        <v>14</v>
      </c>
      <c r="S36" s="234">
        <f t="shared" si="5"/>
        <v>8</v>
      </c>
      <c r="T36" s="234">
        <f t="shared" si="5"/>
        <v>15</v>
      </c>
      <c r="U36" s="234">
        <f t="shared" si="5"/>
        <v>13</v>
      </c>
      <c r="V36" s="234">
        <f t="shared" si="5"/>
        <v>0</v>
      </c>
      <c r="W36" s="234">
        <f t="shared" si="5"/>
        <v>0</v>
      </c>
      <c r="X36" s="234">
        <f t="shared" si="5"/>
        <v>0</v>
      </c>
      <c r="Y36" s="234">
        <f t="shared" si="5"/>
        <v>0</v>
      </c>
      <c r="Z36" s="234">
        <f t="shared" si="5"/>
        <v>0</v>
      </c>
      <c r="AA36" s="234">
        <f t="shared" si="5"/>
        <v>0</v>
      </c>
      <c r="AB36" s="234">
        <f t="shared" si="5"/>
        <v>0</v>
      </c>
      <c r="AC36" s="234">
        <f t="shared" si="5"/>
        <v>0</v>
      </c>
      <c r="AD36" s="234">
        <f t="shared" si="1"/>
        <v>50</v>
      </c>
    </row>
    <row r="37" spans="1:30" ht="15.75" thickBot="1">
      <c r="A37" s="258" t="s">
        <v>247</v>
      </c>
      <c r="B37" s="4" t="s">
        <v>248</v>
      </c>
      <c r="C37" s="4"/>
      <c r="D37" s="4"/>
      <c r="E37" s="231"/>
      <c r="F37" s="231"/>
      <c r="G37" s="231">
        <v>1</v>
      </c>
      <c r="H37" s="231"/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1</v>
      </c>
      <c r="R37" s="259">
        <v>1</v>
      </c>
      <c r="S37" s="259"/>
      <c r="T37" s="259"/>
      <c r="U37" s="259">
        <v>0</v>
      </c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1</v>
      </c>
    </row>
    <row r="38" spans="1:30" ht="15.75" thickBot="1">
      <c r="A38" s="258" t="s">
        <v>247</v>
      </c>
      <c r="B38" s="4" t="s">
        <v>249</v>
      </c>
      <c r="C38" s="4"/>
      <c r="D38" s="4"/>
      <c r="E38" s="231"/>
      <c r="F38" s="231"/>
      <c r="G38" s="231"/>
      <c r="H38" s="231"/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0</v>
      </c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0</v>
      </c>
    </row>
    <row r="39" spans="1:30" ht="15.75" thickBot="1">
      <c r="A39" s="258" t="s">
        <v>247</v>
      </c>
      <c r="B39" s="4" t="s">
        <v>250</v>
      </c>
      <c r="C39" s="4"/>
      <c r="D39" s="4"/>
      <c r="E39" s="231"/>
      <c r="F39" s="231"/>
      <c r="G39" s="231"/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0</v>
      </c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0</v>
      </c>
    </row>
    <row r="40" spans="1:30" ht="15.75" thickBot="1">
      <c r="A40" s="258" t="s">
        <v>247</v>
      </c>
      <c r="B40" s="4" t="s">
        <v>251</v>
      </c>
      <c r="C40" s="4"/>
      <c r="D40" s="4"/>
      <c r="E40" s="231"/>
      <c r="F40" s="231"/>
      <c r="G40" s="231"/>
      <c r="H40" s="231"/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0</v>
      </c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0</v>
      </c>
    </row>
    <row r="41" spans="1:30" ht="15.75" thickBot="1">
      <c r="A41" s="361" t="s">
        <v>252</v>
      </c>
      <c r="B41" s="362"/>
      <c r="C41" s="232">
        <f>+D41/'Metas Muni'!G8</f>
        <v>1.282051282051282</v>
      </c>
      <c r="D41" s="262">
        <f>IF(AD41=0,"N/A",Q41/AD41)</f>
        <v>1</v>
      </c>
      <c r="E41" s="264">
        <f>SUM(E37:E40)</f>
        <v>0</v>
      </c>
      <c r="F41" s="264">
        <f aca="true" t="shared" si="6" ref="F41:P41">SUM(F37:F40)</f>
        <v>0</v>
      </c>
      <c r="G41" s="264">
        <f t="shared" si="6"/>
        <v>1</v>
      </c>
      <c r="H41" s="264">
        <f t="shared" si="6"/>
        <v>0</v>
      </c>
      <c r="I41" s="264">
        <f t="shared" si="6"/>
        <v>0</v>
      </c>
      <c r="J41" s="264">
        <f t="shared" si="6"/>
        <v>0</v>
      </c>
      <c r="K41" s="264">
        <f t="shared" si="6"/>
        <v>0</v>
      </c>
      <c r="L41" s="264">
        <f t="shared" si="6"/>
        <v>0</v>
      </c>
      <c r="M41" s="264">
        <f t="shared" si="6"/>
        <v>0</v>
      </c>
      <c r="N41" s="264">
        <f t="shared" si="6"/>
        <v>0</v>
      </c>
      <c r="O41" s="264">
        <f t="shared" si="6"/>
        <v>0</v>
      </c>
      <c r="P41" s="264">
        <f t="shared" si="6"/>
        <v>0</v>
      </c>
      <c r="Q41" s="264">
        <f aca="true" t="shared" si="7" ref="Q41:AD41">SUM(Q37:Q40)</f>
        <v>1</v>
      </c>
      <c r="R41" s="263">
        <f t="shared" si="7"/>
        <v>1</v>
      </c>
      <c r="S41" s="264">
        <f t="shared" si="7"/>
        <v>0</v>
      </c>
      <c r="T41" s="264">
        <f t="shared" si="7"/>
        <v>0</v>
      </c>
      <c r="U41" s="264">
        <f t="shared" si="7"/>
        <v>0</v>
      </c>
      <c r="V41" s="264">
        <f t="shared" si="7"/>
        <v>0</v>
      </c>
      <c r="W41" s="264">
        <f t="shared" si="7"/>
        <v>0</v>
      </c>
      <c r="X41" s="265">
        <f t="shared" si="7"/>
        <v>0</v>
      </c>
      <c r="Y41" s="266">
        <f t="shared" si="7"/>
        <v>0</v>
      </c>
      <c r="Z41" s="264">
        <f t="shared" si="7"/>
        <v>0</v>
      </c>
      <c r="AA41" s="264">
        <f t="shared" si="7"/>
        <v>0</v>
      </c>
      <c r="AB41" s="264">
        <f t="shared" si="7"/>
        <v>0</v>
      </c>
      <c r="AC41" s="264">
        <f t="shared" si="7"/>
        <v>0</v>
      </c>
      <c r="AD41" s="264">
        <f t="shared" si="7"/>
        <v>1</v>
      </c>
    </row>
    <row r="42" spans="1:30" ht="15.75" thickBot="1">
      <c r="A42" s="258" t="s">
        <v>253</v>
      </c>
      <c r="B42" s="4" t="s">
        <v>254</v>
      </c>
      <c r="C42" s="4"/>
      <c r="D42" s="4"/>
      <c r="E42" s="269"/>
      <c r="F42" s="269"/>
      <c r="G42" s="231"/>
      <c r="H42" s="231"/>
      <c r="I42" s="231"/>
      <c r="J42" s="231"/>
      <c r="K42" s="231"/>
      <c r="L42" s="129"/>
      <c r="M42" s="129"/>
      <c r="N42" s="129"/>
      <c r="O42" s="129"/>
      <c r="P42" s="129"/>
      <c r="Q42" s="270">
        <f>SUM(E42:P42)</f>
        <v>0</v>
      </c>
      <c r="R42" s="269"/>
      <c r="S42" s="269"/>
      <c r="T42" s="231"/>
      <c r="U42" s="231">
        <v>0</v>
      </c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0</v>
      </c>
    </row>
    <row r="43" spans="1:30" ht="15.75" thickBot="1">
      <c r="A43" s="258" t="s">
        <v>253</v>
      </c>
      <c r="B43" s="4" t="s">
        <v>255</v>
      </c>
      <c r="C43" s="4"/>
      <c r="D43" s="4"/>
      <c r="E43" s="269"/>
      <c r="F43" s="269"/>
      <c r="G43" s="231"/>
      <c r="H43" s="231"/>
      <c r="I43" s="231"/>
      <c r="J43" s="231"/>
      <c r="K43" s="231"/>
      <c r="L43" s="129"/>
      <c r="M43" s="129"/>
      <c r="N43" s="129"/>
      <c r="O43" s="129"/>
      <c r="P43" s="129"/>
      <c r="Q43" s="270">
        <f>SUM(E43:P43)</f>
        <v>0</v>
      </c>
      <c r="R43" s="269"/>
      <c r="S43" s="269"/>
      <c r="T43" s="231"/>
      <c r="U43" s="231">
        <v>0</v>
      </c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0</v>
      </c>
    </row>
    <row r="44" spans="1:30" ht="15.75" thickBot="1">
      <c r="A44" s="258" t="s">
        <v>253</v>
      </c>
      <c r="B44" s="4" t="s">
        <v>256</v>
      </c>
      <c r="C44" s="4"/>
      <c r="D44" s="4"/>
      <c r="E44" s="269"/>
      <c r="F44" s="269"/>
      <c r="G44" s="231"/>
      <c r="H44" s="231"/>
      <c r="I44" s="231"/>
      <c r="J44" s="231"/>
      <c r="K44" s="231"/>
      <c r="L44" s="129"/>
      <c r="M44" s="129"/>
      <c r="N44" s="129"/>
      <c r="O44" s="129"/>
      <c r="P44" s="129"/>
      <c r="Q44" s="270">
        <f>SUM(E44:P44)</f>
        <v>0</v>
      </c>
      <c r="R44" s="269"/>
      <c r="S44" s="269"/>
      <c r="T44" s="231"/>
      <c r="U44" s="231"/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0</v>
      </c>
    </row>
    <row r="45" spans="1:30" ht="15.75" thickBot="1">
      <c r="A45" s="258" t="s">
        <v>253</v>
      </c>
      <c r="B45" s="4" t="s">
        <v>257</v>
      </c>
      <c r="C45" s="4"/>
      <c r="D45" s="4"/>
      <c r="E45" s="269"/>
      <c r="F45" s="269"/>
      <c r="G45" s="231"/>
      <c r="H45" s="231"/>
      <c r="I45" s="231"/>
      <c r="J45" s="231"/>
      <c r="K45" s="231"/>
      <c r="L45" s="129"/>
      <c r="M45" s="129"/>
      <c r="N45" s="129"/>
      <c r="O45" s="129"/>
      <c r="P45" s="129"/>
      <c r="Q45" s="270">
        <f>SUM(E45:P45)</f>
        <v>0</v>
      </c>
      <c r="R45" s="269"/>
      <c r="S45" s="269"/>
      <c r="T45" s="231"/>
      <c r="U45" s="231"/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0</v>
      </c>
    </row>
    <row r="46" spans="1:31" ht="15.75" thickBot="1">
      <c r="A46" s="361" t="s">
        <v>258</v>
      </c>
      <c r="B46" s="362"/>
      <c r="C46" s="261" t="str">
        <f>IF(D46="N/A","N/A",D46/Metas '[2]Muni'!G9)</f>
        <v>N/A</v>
      </c>
      <c r="D46" s="262" t="str">
        <f>IF(AD46=0,"N/A",Q46/AD46)</f>
        <v>N/A</v>
      </c>
      <c r="E46" s="264">
        <f>SUM(E42:E45)</f>
        <v>0</v>
      </c>
      <c r="F46" s="264">
        <f aca="true" t="shared" si="8" ref="F46:AD46">SUM(F42:F45)</f>
        <v>0</v>
      </c>
      <c r="G46" s="264">
        <f t="shared" si="8"/>
        <v>0</v>
      </c>
      <c r="H46" s="264">
        <f t="shared" si="8"/>
        <v>0</v>
      </c>
      <c r="I46" s="264">
        <f t="shared" si="8"/>
        <v>0</v>
      </c>
      <c r="J46" s="264">
        <f t="shared" si="8"/>
        <v>0</v>
      </c>
      <c r="K46" s="264">
        <f t="shared" si="8"/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4">
        <f t="shared" si="8"/>
        <v>0</v>
      </c>
      <c r="R46" s="264">
        <f t="shared" si="8"/>
        <v>0</v>
      </c>
      <c r="S46" s="264">
        <f t="shared" si="8"/>
        <v>0</v>
      </c>
      <c r="T46" s="264">
        <f t="shared" si="8"/>
        <v>0</v>
      </c>
      <c r="U46" s="264">
        <f t="shared" si="8"/>
        <v>0</v>
      </c>
      <c r="V46" s="264">
        <f t="shared" si="8"/>
        <v>0</v>
      </c>
      <c r="W46" s="264">
        <f t="shared" si="8"/>
        <v>0</v>
      </c>
      <c r="X46" s="264">
        <f t="shared" si="8"/>
        <v>0</v>
      </c>
      <c r="Y46" s="264">
        <f t="shared" si="8"/>
        <v>0</v>
      </c>
      <c r="Z46" s="264">
        <f t="shared" si="8"/>
        <v>0</v>
      </c>
      <c r="AA46" s="264">
        <f t="shared" si="8"/>
        <v>0</v>
      </c>
      <c r="AB46" s="264">
        <f t="shared" si="8"/>
        <v>0</v>
      </c>
      <c r="AC46" s="264">
        <f t="shared" si="8"/>
        <v>0</v>
      </c>
      <c r="AD46" s="264">
        <f t="shared" si="8"/>
        <v>0</v>
      </c>
      <c r="AE46" s="314"/>
    </row>
    <row r="47" spans="1:30" ht="15.75" thickBot="1">
      <c r="A47" s="253" t="s">
        <v>57</v>
      </c>
      <c r="B47" s="253" t="s">
        <v>47</v>
      </c>
      <c r="C47" s="4"/>
      <c r="D47" s="4"/>
      <c r="E47" s="5"/>
      <c r="F47" s="5"/>
      <c r="G47" s="5"/>
      <c r="H47" s="5"/>
      <c r="I47" s="5"/>
      <c r="J47" s="231"/>
      <c r="K47" s="231"/>
      <c r="L47" s="231"/>
      <c r="M47" s="231"/>
      <c r="N47" s="231"/>
      <c r="O47" s="231"/>
      <c r="P47" s="231"/>
      <c r="Q47" s="245">
        <f>SUM(E47:P47)</f>
        <v>0</v>
      </c>
      <c r="R47" s="5"/>
      <c r="S47" s="5"/>
      <c r="T47" s="5"/>
      <c r="U47" s="5">
        <v>1</v>
      </c>
      <c r="V47" s="5"/>
      <c r="W47" s="5"/>
      <c r="X47" s="5"/>
      <c r="Y47" s="231"/>
      <c r="Z47" s="231"/>
      <c r="AA47" s="231"/>
      <c r="AB47" s="231"/>
      <c r="AC47" s="231"/>
      <c r="AD47" s="245">
        <f t="shared" si="1"/>
        <v>1</v>
      </c>
    </row>
    <row r="48" spans="1:30" ht="15.75" thickBot="1">
      <c r="A48" s="253" t="s">
        <v>57</v>
      </c>
      <c r="B48" s="253" t="s">
        <v>48</v>
      </c>
      <c r="C48" s="4"/>
      <c r="D48" s="4"/>
      <c r="E48" s="5"/>
      <c r="F48" s="5"/>
      <c r="G48" s="5"/>
      <c r="H48" s="5"/>
      <c r="I48" s="5"/>
      <c r="J48" s="231"/>
      <c r="K48" s="231"/>
      <c r="L48" s="231"/>
      <c r="M48" s="231"/>
      <c r="N48" s="231"/>
      <c r="O48" s="231"/>
      <c r="P48" s="231"/>
      <c r="Q48" s="245">
        <f aca="true" t="shared" si="9" ref="Q48:Q56">SUM(E48:P48)</f>
        <v>0</v>
      </c>
      <c r="R48" s="5"/>
      <c r="S48" s="5"/>
      <c r="T48" s="5"/>
      <c r="U48" s="5"/>
      <c r="V48" s="5"/>
      <c r="W48" s="5"/>
      <c r="X48" s="5"/>
      <c r="Y48" s="231"/>
      <c r="Z48" s="231"/>
      <c r="AA48" s="231"/>
      <c r="AB48" s="231"/>
      <c r="AC48" s="231"/>
      <c r="AD48" s="245">
        <f t="shared" si="1"/>
        <v>0</v>
      </c>
    </row>
    <row r="49" spans="1:30" ht="15.75" thickBot="1">
      <c r="A49" s="253" t="s">
        <v>57</v>
      </c>
      <c r="B49" s="253" t="s">
        <v>49</v>
      </c>
      <c r="C49" s="4"/>
      <c r="D49" s="4"/>
      <c r="E49" s="5"/>
      <c r="F49" s="5"/>
      <c r="G49" s="5"/>
      <c r="H49" s="5"/>
      <c r="I49" s="5"/>
      <c r="J49" s="231"/>
      <c r="K49" s="231"/>
      <c r="L49" s="231"/>
      <c r="M49" s="231"/>
      <c r="N49" s="231"/>
      <c r="O49" s="231"/>
      <c r="P49" s="231"/>
      <c r="Q49" s="245">
        <f t="shared" si="9"/>
        <v>0</v>
      </c>
      <c r="R49" s="5"/>
      <c r="S49" s="5"/>
      <c r="T49" s="5"/>
      <c r="U49" s="5"/>
      <c r="V49" s="5"/>
      <c r="W49" s="5"/>
      <c r="X49" s="5"/>
      <c r="Y49" s="231"/>
      <c r="Z49" s="231"/>
      <c r="AA49" s="231"/>
      <c r="AB49" s="231"/>
      <c r="AC49" s="231"/>
      <c r="AD49" s="245">
        <f t="shared" si="1"/>
        <v>0</v>
      </c>
    </row>
    <row r="50" spans="1:30" ht="15.75" thickBot="1">
      <c r="A50" s="253" t="s">
        <v>57</v>
      </c>
      <c r="B50" s="253" t="s">
        <v>50</v>
      </c>
      <c r="C50" s="4"/>
      <c r="D50" s="4"/>
      <c r="E50" s="5"/>
      <c r="F50" s="5"/>
      <c r="G50" s="5"/>
      <c r="H50" s="5"/>
      <c r="I50" s="5"/>
      <c r="J50" s="231"/>
      <c r="K50" s="231"/>
      <c r="L50" s="231"/>
      <c r="M50" s="231"/>
      <c r="N50" s="231"/>
      <c r="O50" s="231"/>
      <c r="P50" s="231"/>
      <c r="Q50" s="245">
        <f t="shared" si="9"/>
        <v>0</v>
      </c>
      <c r="R50" s="5"/>
      <c r="S50" s="5"/>
      <c r="T50" s="5"/>
      <c r="U50" s="5"/>
      <c r="V50" s="5"/>
      <c r="W50" s="5"/>
      <c r="X50" s="5"/>
      <c r="Y50" s="231"/>
      <c r="Z50" s="231"/>
      <c r="AA50" s="231"/>
      <c r="AB50" s="231"/>
      <c r="AC50" s="231"/>
      <c r="AD50" s="245">
        <f t="shared" si="1"/>
        <v>0</v>
      </c>
    </row>
    <row r="51" spans="1:30" ht="15.75" thickBot="1">
      <c r="A51" s="253" t="s">
        <v>57</v>
      </c>
      <c r="B51" s="253" t="s">
        <v>51</v>
      </c>
      <c r="C51" s="4"/>
      <c r="D51" s="4"/>
      <c r="E51" s="5"/>
      <c r="F51" s="5"/>
      <c r="G51" s="5"/>
      <c r="H51" s="5"/>
      <c r="I51" s="5"/>
      <c r="J51" s="231"/>
      <c r="K51" s="231"/>
      <c r="L51" s="231"/>
      <c r="M51" s="231"/>
      <c r="N51" s="231"/>
      <c r="O51" s="231"/>
      <c r="P51" s="231"/>
      <c r="Q51" s="245">
        <f t="shared" si="9"/>
        <v>0</v>
      </c>
      <c r="R51" s="5"/>
      <c r="S51" s="5"/>
      <c r="T51" s="5"/>
      <c r="U51" s="5"/>
      <c r="V51" s="5"/>
      <c r="W51" s="5"/>
      <c r="X51" s="5"/>
      <c r="Y51" s="231"/>
      <c r="Z51" s="231"/>
      <c r="AA51" s="231"/>
      <c r="AB51" s="231"/>
      <c r="AC51" s="231"/>
      <c r="AD51" s="245">
        <f t="shared" si="1"/>
        <v>0</v>
      </c>
    </row>
    <row r="52" spans="1:30" ht="15.75" thickBot="1">
      <c r="A52" s="253" t="s">
        <v>57</v>
      </c>
      <c r="B52" s="253" t="s">
        <v>52</v>
      </c>
      <c r="C52" s="4"/>
      <c r="D52" s="4"/>
      <c r="E52" s="5"/>
      <c r="F52" s="5"/>
      <c r="G52" s="5"/>
      <c r="H52" s="5"/>
      <c r="I52" s="5"/>
      <c r="J52" s="231"/>
      <c r="K52" s="231"/>
      <c r="L52" s="231"/>
      <c r="M52" s="231"/>
      <c r="N52" s="231"/>
      <c r="O52" s="231"/>
      <c r="P52" s="231"/>
      <c r="Q52" s="245">
        <f t="shared" si="9"/>
        <v>0</v>
      </c>
      <c r="R52" s="5"/>
      <c r="S52" s="5"/>
      <c r="T52" s="5">
        <v>1</v>
      </c>
      <c r="U52" s="5"/>
      <c r="V52" s="5"/>
      <c r="W52" s="5"/>
      <c r="X52" s="5"/>
      <c r="Y52" s="231"/>
      <c r="Z52" s="231"/>
      <c r="AA52" s="231"/>
      <c r="AB52" s="231"/>
      <c r="AC52" s="231"/>
      <c r="AD52" s="245">
        <f t="shared" si="1"/>
        <v>1</v>
      </c>
    </row>
    <row r="53" spans="1:30" ht="15.75" thickBot="1">
      <c r="A53" s="253" t="s">
        <v>57</v>
      </c>
      <c r="B53" s="253" t="s">
        <v>53</v>
      </c>
      <c r="C53" s="4"/>
      <c r="D53" s="4"/>
      <c r="E53" s="5"/>
      <c r="F53" s="5"/>
      <c r="G53" s="5"/>
      <c r="H53" s="5"/>
      <c r="I53" s="5"/>
      <c r="J53" s="231"/>
      <c r="K53" s="231"/>
      <c r="L53" s="231"/>
      <c r="M53" s="231"/>
      <c r="N53" s="231"/>
      <c r="O53" s="231"/>
      <c r="P53" s="231"/>
      <c r="Q53" s="245">
        <f t="shared" si="9"/>
        <v>0</v>
      </c>
      <c r="R53" s="5"/>
      <c r="S53" s="5"/>
      <c r="T53" s="5"/>
      <c r="U53" s="5">
        <v>1</v>
      </c>
      <c r="V53" s="5"/>
      <c r="W53" s="5"/>
      <c r="X53" s="5"/>
      <c r="Y53" s="231"/>
      <c r="Z53" s="231"/>
      <c r="AA53" s="231"/>
      <c r="AB53" s="231"/>
      <c r="AC53" s="231"/>
      <c r="AD53" s="245">
        <f t="shared" si="1"/>
        <v>1</v>
      </c>
    </row>
    <row r="54" spans="1:30" ht="15.75" thickBot="1">
      <c r="A54" s="253" t="s">
        <v>57</v>
      </c>
      <c r="B54" s="253" t="s">
        <v>54</v>
      </c>
      <c r="C54" s="4"/>
      <c r="D54" s="4"/>
      <c r="E54" s="5"/>
      <c r="F54" s="5"/>
      <c r="G54" s="5"/>
      <c r="H54" s="5"/>
      <c r="I54" s="5"/>
      <c r="J54" s="231"/>
      <c r="K54" s="231"/>
      <c r="L54" s="231"/>
      <c r="M54" s="231"/>
      <c r="N54" s="231"/>
      <c r="O54" s="231"/>
      <c r="P54" s="231"/>
      <c r="Q54" s="245">
        <f t="shared" si="9"/>
        <v>0</v>
      </c>
      <c r="R54" s="5"/>
      <c r="S54" s="5"/>
      <c r="T54" s="5"/>
      <c r="U54" s="5"/>
      <c r="V54" s="5"/>
      <c r="W54" s="5"/>
      <c r="X54" s="5"/>
      <c r="Y54" s="231"/>
      <c r="Z54" s="231"/>
      <c r="AA54" s="231"/>
      <c r="AB54" s="231"/>
      <c r="AC54" s="231"/>
      <c r="AD54" s="245">
        <f t="shared" si="1"/>
        <v>0</v>
      </c>
    </row>
    <row r="55" spans="1:30" ht="15.75" thickBot="1">
      <c r="A55" s="253" t="s">
        <v>57</v>
      </c>
      <c r="B55" s="253" t="s">
        <v>55</v>
      </c>
      <c r="C55" s="4"/>
      <c r="D55" s="4"/>
      <c r="E55" s="5"/>
      <c r="F55" s="5"/>
      <c r="G55" s="5"/>
      <c r="H55" s="5"/>
      <c r="I55" s="5"/>
      <c r="J55" s="231"/>
      <c r="K55" s="231"/>
      <c r="L55" s="231"/>
      <c r="M55" s="231"/>
      <c r="N55" s="231"/>
      <c r="O55" s="231"/>
      <c r="P55" s="231"/>
      <c r="Q55" s="245">
        <f t="shared" si="9"/>
        <v>0</v>
      </c>
      <c r="R55" s="5"/>
      <c r="S55" s="5">
        <v>0</v>
      </c>
      <c r="T55" s="5"/>
      <c r="U55" s="5">
        <v>0</v>
      </c>
      <c r="V55" s="5"/>
      <c r="W55" s="5"/>
      <c r="X55" s="5"/>
      <c r="Y55" s="231"/>
      <c r="Z55" s="231"/>
      <c r="AA55" s="231"/>
      <c r="AB55" s="231"/>
      <c r="AC55" s="231"/>
      <c r="AD55" s="245">
        <f t="shared" si="1"/>
        <v>0</v>
      </c>
    </row>
    <row r="56" spans="1:30" ht="15.75" thickBot="1">
      <c r="A56" s="253" t="s">
        <v>57</v>
      </c>
      <c r="B56" s="253" t="s">
        <v>56</v>
      </c>
      <c r="C56" s="4"/>
      <c r="D56" s="4"/>
      <c r="E56" s="5"/>
      <c r="F56" s="5"/>
      <c r="G56" s="5"/>
      <c r="H56" s="5"/>
      <c r="I56" s="5"/>
      <c r="J56" s="231"/>
      <c r="K56" s="231"/>
      <c r="L56" s="231"/>
      <c r="M56" s="231"/>
      <c r="N56" s="231"/>
      <c r="O56" s="231"/>
      <c r="P56" s="231"/>
      <c r="Q56" s="245">
        <f t="shared" si="9"/>
        <v>0</v>
      </c>
      <c r="R56" s="5"/>
      <c r="S56" s="5"/>
      <c r="T56" s="5"/>
      <c r="U56" s="5"/>
      <c r="V56" s="5"/>
      <c r="W56" s="5"/>
      <c r="X56" s="5"/>
      <c r="Y56" s="231"/>
      <c r="Z56" s="231"/>
      <c r="AA56" s="231"/>
      <c r="AB56" s="231"/>
      <c r="AC56" s="231"/>
      <c r="AD56" s="245">
        <f t="shared" si="1"/>
        <v>0</v>
      </c>
    </row>
    <row r="57" spans="1:30" ht="15.75" thickBot="1">
      <c r="A57" s="356" t="s">
        <v>175</v>
      </c>
      <c r="B57" s="357"/>
      <c r="C57" s="232">
        <f>+D57/'Metas Muni'!G10</f>
        <v>0</v>
      </c>
      <c r="D57" s="262">
        <f>IF(AD57=0,"N/A",Q57/AD57)</f>
        <v>0</v>
      </c>
      <c r="E57" s="234">
        <f aca="true" t="shared" si="10" ref="E57:P57">SUM(E47:E56)</f>
        <v>0</v>
      </c>
      <c r="F57" s="234">
        <f t="shared" si="10"/>
        <v>0</v>
      </c>
      <c r="G57" s="234">
        <f t="shared" si="10"/>
        <v>0</v>
      </c>
      <c r="H57" s="234">
        <f t="shared" si="10"/>
        <v>0</v>
      </c>
      <c r="I57" s="234">
        <f t="shared" si="10"/>
        <v>0</v>
      </c>
      <c r="J57" s="234">
        <f t="shared" si="10"/>
        <v>0</v>
      </c>
      <c r="K57" s="234">
        <f t="shared" si="10"/>
        <v>0</v>
      </c>
      <c r="L57" s="234">
        <f t="shared" si="10"/>
        <v>0</v>
      </c>
      <c r="M57" s="234">
        <f t="shared" si="10"/>
        <v>0</v>
      </c>
      <c r="N57" s="234">
        <f t="shared" si="10"/>
        <v>0</v>
      </c>
      <c r="O57" s="234">
        <f t="shared" si="10"/>
        <v>0</v>
      </c>
      <c r="P57" s="234">
        <f t="shared" si="10"/>
        <v>0</v>
      </c>
      <c r="Q57" s="235">
        <f>SUM(Q47:Q56)</f>
        <v>0</v>
      </c>
      <c r="R57" s="234">
        <f>SUM(R47:R56)</f>
        <v>0</v>
      </c>
      <c r="S57" s="234">
        <f aca="true" t="shared" si="11" ref="S57:AC57">SUM(S47:S56)</f>
        <v>0</v>
      </c>
      <c r="T57" s="234">
        <f t="shared" si="11"/>
        <v>1</v>
      </c>
      <c r="U57" s="234">
        <f t="shared" si="11"/>
        <v>2</v>
      </c>
      <c r="V57" s="234">
        <f t="shared" si="11"/>
        <v>0</v>
      </c>
      <c r="W57" s="234">
        <f t="shared" si="11"/>
        <v>0</v>
      </c>
      <c r="X57" s="234">
        <f t="shared" si="11"/>
        <v>0</v>
      </c>
      <c r="Y57" s="234">
        <f t="shared" si="11"/>
        <v>0</v>
      </c>
      <c r="Z57" s="234">
        <f t="shared" si="11"/>
        <v>0</v>
      </c>
      <c r="AA57" s="234">
        <f t="shared" si="11"/>
        <v>0</v>
      </c>
      <c r="AB57" s="234">
        <f t="shared" si="11"/>
        <v>0</v>
      </c>
      <c r="AC57" s="234">
        <f t="shared" si="11"/>
        <v>0</v>
      </c>
      <c r="AD57" s="234">
        <f t="shared" si="1"/>
        <v>3</v>
      </c>
    </row>
    <row r="58" spans="1:30" ht="15.75" thickBot="1">
      <c r="A58" s="253" t="s">
        <v>71</v>
      </c>
      <c r="B58" s="253" t="s">
        <v>58</v>
      </c>
      <c r="C58" s="4"/>
      <c r="D58" s="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245">
        <f aca="true" t="shared" si="12" ref="Q58:Q70">SUM(E58:P58)</f>
        <v>0</v>
      </c>
      <c r="R58" s="5"/>
      <c r="S58" s="5"/>
      <c r="T58" s="5"/>
      <c r="U58" s="5"/>
      <c r="V58" s="5"/>
      <c r="W58" s="5"/>
      <c r="X58" s="231"/>
      <c r="Y58" s="231"/>
      <c r="Z58" s="231"/>
      <c r="AA58" s="231"/>
      <c r="AB58" s="231"/>
      <c r="AC58" s="231"/>
      <c r="AD58" s="245">
        <f t="shared" si="1"/>
        <v>0</v>
      </c>
    </row>
    <row r="59" spans="1:30" ht="15.75" thickBot="1">
      <c r="A59" s="253" t="s">
        <v>71</v>
      </c>
      <c r="B59" s="253" t="s">
        <v>59</v>
      </c>
      <c r="C59" s="4"/>
      <c r="D59" s="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245">
        <f t="shared" si="12"/>
        <v>0</v>
      </c>
      <c r="R59" s="5"/>
      <c r="S59" s="5"/>
      <c r="T59" s="5"/>
      <c r="U59" s="5"/>
      <c r="V59" s="5"/>
      <c r="W59" s="5"/>
      <c r="X59" s="231"/>
      <c r="Y59" s="231"/>
      <c r="Z59" s="231"/>
      <c r="AA59" s="231"/>
      <c r="AB59" s="231"/>
      <c r="AC59" s="231"/>
      <c r="AD59" s="245">
        <f t="shared" si="1"/>
        <v>0</v>
      </c>
    </row>
    <row r="60" spans="1:30" ht="15.75" thickBot="1">
      <c r="A60" s="253" t="s">
        <v>71</v>
      </c>
      <c r="B60" s="253" t="s">
        <v>60</v>
      </c>
      <c r="C60" s="4"/>
      <c r="D60" s="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45">
        <f t="shared" si="12"/>
        <v>0</v>
      </c>
      <c r="R60" s="5"/>
      <c r="S60" s="5"/>
      <c r="T60" s="5">
        <v>1</v>
      </c>
      <c r="U60" s="5"/>
      <c r="V60" s="5"/>
      <c r="W60" s="5"/>
      <c r="X60" s="231"/>
      <c r="Y60" s="231"/>
      <c r="Z60" s="231"/>
      <c r="AA60" s="231"/>
      <c r="AB60" s="231"/>
      <c r="AC60" s="231"/>
      <c r="AD60" s="245">
        <f t="shared" si="1"/>
        <v>1</v>
      </c>
    </row>
    <row r="61" spans="1:30" ht="15.75" thickBot="1">
      <c r="A61" s="253" t="s">
        <v>71</v>
      </c>
      <c r="B61" s="253" t="s">
        <v>61</v>
      </c>
      <c r="C61" s="4"/>
      <c r="D61" s="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45">
        <f t="shared" si="12"/>
        <v>0</v>
      </c>
      <c r="R61" s="5"/>
      <c r="S61" s="5"/>
      <c r="T61" s="5">
        <v>1</v>
      </c>
      <c r="U61" s="5"/>
      <c r="V61" s="5"/>
      <c r="W61" s="5"/>
      <c r="X61" s="231"/>
      <c r="Y61" s="231"/>
      <c r="Z61" s="231"/>
      <c r="AA61" s="231"/>
      <c r="AB61" s="231"/>
      <c r="AC61" s="231"/>
      <c r="AD61" s="245">
        <f t="shared" si="1"/>
        <v>1</v>
      </c>
    </row>
    <row r="62" spans="1:30" ht="15.75" thickBot="1">
      <c r="A62" s="253" t="s">
        <v>71</v>
      </c>
      <c r="B62" s="253" t="s">
        <v>62</v>
      </c>
      <c r="C62" s="4"/>
      <c r="D62" s="4"/>
      <c r="E62" s="1"/>
      <c r="F62" s="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5">
        <f t="shared" si="12"/>
        <v>0</v>
      </c>
      <c r="R62" s="5"/>
      <c r="S62" s="5"/>
      <c r="T62" s="5"/>
      <c r="U62" s="5"/>
      <c r="V62" s="5"/>
      <c r="W62" s="5"/>
      <c r="X62" s="231"/>
      <c r="Y62" s="231"/>
      <c r="Z62" s="231"/>
      <c r="AA62" s="231"/>
      <c r="AB62" s="231"/>
      <c r="AC62" s="231"/>
      <c r="AD62" s="245">
        <f t="shared" si="1"/>
        <v>0</v>
      </c>
    </row>
    <row r="63" spans="1:30" ht="15.75" thickBot="1">
      <c r="A63" s="253" t="s">
        <v>71</v>
      </c>
      <c r="B63" s="253" t="s">
        <v>63</v>
      </c>
      <c r="C63" s="4"/>
      <c r="D63" s="4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245">
        <f t="shared" si="12"/>
        <v>0</v>
      </c>
      <c r="R63" s="5"/>
      <c r="S63" s="5"/>
      <c r="T63" s="5"/>
      <c r="U63" s="5"/>
      <c r="V63" s="5"/>
      <c r="W63" s="5"/>
      <c r="X63" s="231"/>
      <c r="Y63" s="231"/>
      <c r="Z63" s="231"/>
      <c r="AA63" s="231"/>
      <c r="AB63" s="231"/>
      <c r="AC63" s="231"/>
      <c r="AD63" s="245">
        <f t="shared" si="1"/>
        <v>0</v>
      </c>
    </row>
    <row r="64" spans="1:30" ht="15.75" thickBot="1">
      <c r="A64" s="253" t="s">
        <v>71</v>
      </c>
      <c r="B64" s="253" t="s">
        <v>64</v>
      </c>
      <c r="C64" s="4"/>
      <c r="D64" s="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45">
        <f t="shared" si="12"/>
        <v>0</v>
      </c>
      <c r="R64" s="5"/>
      <c r="S64" s="5"/>
      <c r="T64" s="5"/>
      <c r="U64" s="5"/>
      <c r="V64" s="5"/>
      <c r="W64" s="5"/>
      <c r="X64" s="231"/>
      <c r="Y64" s="231"/>
      <c r="Z64" s="231"/>
      <c r="AA64" s="231"/>
      <c r="AB64" s="231"/>
      <c r="AC64" s="231"/>
      <c r="AD64" s="245">
        <f t="shared" si="1"/>
        <v>0</v>
      </c>
    </row>
    <row r="65" spans="1:30" ht="15.75" thickBot="1">
      <c r="A65" s="253" t="s">
        <v>71</v>
      </c>
      <c r="B65" s="253" t="s">
        <v>65</v>
      </c>
      <c r="C65" s="4"/>
      <c r="D65" s="4"/>
      <c r="E65" s="1"/>
      <c r="F65" s="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5">
        <f t="shared" si="12"/>
        <v>0</v>
      </c>
      <c r="R65" s="5"/>
      <c r="S65" s="5"/>
      <c r="T65" s="5"/>
      <c r="U65" s="5"/>
      <c r="V65" s="5"/>
      <c r="W65" s="5"/>
      <c r="X65" s="231"/>
      <c r="Y65" s="231"/>
      <c r="Z65" s="231"/>
      <c r="AA65" s="231"/>
      <c r="AB65" s="231"/>
      <c r="AC65" s="231"/>
      <c r="AD65" s="245">
        <f t="shared" si="1"/>
        <v>0</v>
      </c>
    </row>
    <row r="66" spans="1:30" ht="15.75" thickBot="1">
      <c r="A66" s="253" t="s">
        <v>71</v>
      </c>
      <c r="B66" s="253" t="s">
        <v>66</v>
      </c>
      <c r="C66" s="4"/>
      <c r="D66" s="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245">
        <f t="shared" si="12"/>
        <v>0</v>
      </c>
      <c r="R66" s="5"/>
      <c r="S66" s="5"/>
      <c r="T66" s="5"/>
      <c r="U66" s="5"/>
      <c r="V66" s="5"/>
      <c r="W66" s="5"/>
      <c r="X66" s="231"/>
      <c r="Y66" s="231"/>
      <c r="Z66" s="231"/>
      <c r="AA66" s="231"/>
      <c r="AB66" s="231"/>
      <c r="AC66" s="231"/>
      <c r="AD66" s="245">
        <f t="shared" si="1"/>
        <v>0</v>
      </c>
    </row>
    <row r="67" spans="1:30" ht="15.75" thickBot="1">
      <c r="A67" s="253" t="s">
        <v>71</v>
      </c>
      <c r="B67" s="253" t="s">
        <v>67</v>
      </c>
      <c r="C67" s="4"/>
      <c r="D67" s="4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245">
        <f t="shared" si="12"/>
        <v>0</v>
      </c>
      <c r="R67" s="5"/>
      <c r="S67" s="5"/>
      <c r="T67" s="5"/>
      <c r="U67" s="5"/>
      <c r="V67" s="5"/>
      <c r="W67" s="5"/>
      <c r="X67" s="231"/>
      <c r="Y67" s="231"/>
      <c r="Z67" s="231"/>
      <c r="AA67" s="231"/>
      <c r="AB67" s="231"/>
      <c r="AC67" s="231"/>
      <c r="AD67" s="245">
        <f t="shared" si="1"/>
        <v>0</v>
      </c>
    </row>
    <row r="68" spans="1:30" ht="15.75" thickBot="1">
      <c r="A68" s="253" t="s">
        <v>71</v>
      </c>
      <c r="B68" s="253" t="s">
        <v>68</v>
      </c>
      <c r="C68" s="4"/>
      <c r="D68" s="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245">
        <f>SUM(E68:P68)</f>
        <v>0</v>
      </c>
      <c r="R68" s="5"/>
      <c r="S68" s="5"/>
      <c r="T68" s="5"/>
      <c r="U68" s="5"/>
      <c r="V68" s="5"/>
      <c r="W68" s="5"/>
      <c r="X68" s="231"/>
      <c r="Y68" s="231"/>
      <c r="Z68" s="231"/>
      <c r="AA68" s="231"/>
      <c r="AB68" s="231"/>
      <c r="AC68" s="231"/>
      <c r="AD68" s="245">
        <f t="shared" si="1"/>
        <v>0</v>
      </c>
    </row>
    <row r="69" spans="1:30" ht="15.75" thickBot="1">
      <c r="A69" s="253" t="s">
        <v>71</v>
      </c>
      <c r="B69" s="253" t="s">
        <v>69</v>
      </c>
      <c r="C69" s="4"/>
      <c r="D69" s="4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45">
        <f>SUM(E69:P69)</f>
        <v>0</v>
      </c>
      <c r="R69" s="5"/>
      <c r="S69" s="5"/>
      <c r="T69" s="5"/>
      <c r="U69" s="5"/>
      <c r="V69" s="5"/>
      <c r="W69" s="5"/>
      <c r="X69" s="231"/>
      <c r="Y69" s="231"/>
      <c r="Z69" s="231"/>
      <c r="AA69" s="231"/>
      <c r="AB69" s="231"/>
      <c r="AC69" s="231"/>
      <c r="AD69" s="245">
        <f t="shared" si="1"/>
        <v>0</v>
      </c>
    </row>
    <row r="70" spans="1:30" ht="21" customHeight="1" thickBot="1">
      <c r="A70" s="253" t="s">
        <v>71</v>
      </c>
      <c r="B70" s="253" t="s">
        <v>70</v>
      </c>
      <c r="C70" s="4"/>
      <c r="D70" s="4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245">
        <f t="shared" si="12"/>
        <v>0</v>
      </c>
      <c r="R70" s="5"/>
      <c r="S70" s="5"/>
      <c r="T70" s="5"/>
      <c r="U70" s="5"/>
      <c r="V70" s="5"/>
      <c r="W70" s="5"/>
      <c r="X70" s="231"/>
      <c r="Y70" s="231"/>
      <c r="Z70" s="231"/>
      <c r="AA70" s="231"/>
      <c r="AB70" s="231"/>
      <c r="AC70" s="231"/>
      <c r="AD70" s="245">
        <f t="shared" si="1"/>
        <v>0</v>
      </c>
    </row>
    <row r="71" spans="1:30" ht="15.75" thickBot="1">
      <c r="A71" s="356" t="s">
        <v>176</v>
      </c>
      <c r="B71" s="357"/>
      <c r="C71" s="232">
        <f>+D71/'Metas Muni'!G11</f>
        <v>0</v>
      </c>
      <c r="D71" s="262">
        <f>IF(AD71=0,"N/A",Q71/AD71)</f>
        <v>0</v>
      </c>
      <c r="E71" s="234">
        <f aca="true" t="shared" si="13" ref="E71:P71">SUM(E58:E70)</f>
        <v>0</v>
      </c>
      <c r="F71" s="234">
        <f t="shared" si="13"/>
        <v>0</v>
      </c>
      <c r="G71" s="234">
        <f t="shared" si="13"/>
        <v>0</v>
      </c>
      <c r="H71" s="234">
        <f t="shared" si="13"/>
        <v>0</v>
      </c>
      <c r="I71" s="234">
        <f t="shared" si="13"/>
        <v>0</v>
      </c>
      <c r="J71" s="234">
        <f t="shared" si="13"/>
        <v>0</v>
      </c>
      <c r="K71" s="234">
        <f t="shared" si="13"/>
        <v>0</v>
      </c>
      <c r="L71" s="234">
        <f t="shared" si="13"/>
        <v>0</v>
      </c>
      <c r="M71" s="234">
        <f t="shared" si="13"/>
        <v>0</v>
      </c>
      <c r="N71" s="234">
        <f t="shared" si="13"/>
        <v>0</v>
      </c>
      <c r="O71" s="234">
        <f t="shared" si="13"/>
        <v>0</v>
      </c>
      <c r="P71" s="234">
        <f t="shared" si="13"/>
        <v>0</v>
      </c>
      <c r="Q71" s="235">
        <f>SUM(Q58:Q70)</f>
        <v>0</v>
      </c>
      <c r="R71" s="234">
        <f>SUM(R58:R70)</f>
        <v>0</v>
      </c>
      <c r="S71" s="234">
        <f aca="true" t="shared" si="14" ref="S71:AC71">SUM(S58:S70)</f>
        <v>0</v>
      </c>
      <c r="T71" s="234">
        <f t="shared" si="14"/>
        <v>2</v>
      </c>
      <c r="U71" s="234">
        <f t="shared" si="14"/>
        <v>0</v>
      </c>
      <c r="V71" s="234">
        <f t="shared" si="14"/>
        <v>0</v>
      </c>
      <c r="W71" s="234">
        <f t="shared" si="14"/>
        <v>0</v>
      </c>
      <c r="X71" s="234">
        <f t="shared" si="14"/>
        <v>0</v>
      </c>
      <c r="Y71" s="234">
        <f t="shared" si="14"/>
        <v>0</v>
      </c>
      <c r="Z71" s="234">
        <f t="shared" si="14"/>
        <v>0</v>
      </c>
      <c r="AA71" s="234">
        <f t="shared" si="14"/>
        <v>0</v>
      </c>
      <c r="AB71" s="234">
        <f t="shared" si="14"/>
        <v>0</v>
      </c>
      <c r="AC71" s="234">
        <f t="shared" si="14"/>
        <v>0</v>
      </c>
      <c r="AD71" s="234">
        <f t="shared" si="1"/>
        <v>2</v>
      </c>
    </row>
    <row r="72" spans="1:30" ht="15.75" thickBot="1">
      <c r="A72" s="253" t="s">
        <v>82</v>
      </c>
      <c r="B72" s="253" t="s">
        <v>72</v>
      </c>
      <c r="C72" s="4"/>
      <c r="D72" s="4"/>
      <c r="E72" s="5"/>
      <c r="F72" s="5"/>
      <c r="G72" s="5"/>
      <c r="H72" s="5"/>
      <c r="I72" s="5"/>
      <c r="J72" s="5"/>
      <c r="K72" s="231"/>
      <c r="L72" s="231"/>
      <c r="M72" s="231"/>
      <c r="N72" s="231"/>
      <c r="O72" s="231"/>
      <c r="P72" s="231"/>
      <c r="Q72" s="245">
        <f aca="true" t="shared" si="15" ref="Q72:Q81">SUM(E72:P72)</f>
        <v>0</v>
      </c>
      <c r="R72" s="5">
        <v>1</v>
      </c>
      <c r="S72" s="5">
        <v>0</v>
      </c>
      <c r="T72" s="5">
        <v>1</v>
      </c>
      <c r="U72" s="5">
        <v>1</v>
      </c>
      <c r="V72" s="5"/>
      <c r="W72" s="5"/>
      <c r="X72" s="5"/>
      <c r="Y72" s="231"/>
      <c r="Z72" s="231"/>
      <c r="AA72" s="231"/>
      <c r="AB72" s="231"/>
      <c r="AC72" s="231"/>
      <c r="AD72" s="245">
        <f t="shared" si="1"/>
        <v>3</v>
      </c>
    </row>
    <row r="73" spans="1:30" ht="15.75" thickBot="1">
      <c r="A73" s="253" t="s">
        <v>82</v>
      </c>
      <c r="B73" s="253" t="s">
        <v>73</v>
      </c>
      <c r="C73" s="4"/>
      <c r="D73" s="4"/>
      <c r="E73" s="5"/>
      <c r="F73" s="5"/>
      <c r="G73" s="5"/>
      <c r="H73" s="5"/>
      <c r="I73" s="5"/>
      <c r="J73" s="5"/>
      <c r="K73" s="231"/>
      <c r="L73" s="231"/>
      <c r="M73" s="231"/>
      <c r="N73" s="231"/>
      <c r="O73" s="231"/>
      <c r="P73" s="231"/>
      <c r="Q73" s="245">
        <f t="shared" si="15"/>
        <v>0</v>
      </c>
      <c r="R73" s="5">
        <v>0</v>
      </c>
      <c r="S73" s="5"/>
      <c r="T73" s="5"/>
      <c r="U73" s="5"/>
      <c r="V73" s="5"/>
      <c r="W73" s="5"/>
      <c r="X73" s="5"/>
      <c r="Y73" s="231"/>
      <c r="Z73" s="231"/>
      <c r="AA73" s="231"/>
      <c r="AB73" s="231"/>
      <c r="AC73" s="231"/>
      <c r="AD73" s="245">
        <f t="shared" si="1"/>
        <v>0</v>
      </c>
    </row>
    <row r="74" spans="1:30" ht="15.75" thickBot="1">
      <c r="A74" s="253" t="s">
        <v>82</v>
      </c>
      <c r="B74" s="253" t="s">
        <v>74</v>
      </c>
      <c r="C74" s="4"/>
      <c r="D74" s="4"/>
      <c r="E74" s="5"/>
      <c r="F74" s="5"/>
      <c r="G74" s="5"/>
      <c r="H74" s="5"/>
      <c r="I74" s="5"/>
      <c r="J74" s="5"/>
      <c r="K74" s="231"/>
      <c r="L74" s="231"/>
      <c r="M74" s="231"/>
      <c r="N74" s="231"/>
      <c r="O74" s="231"/>
      <c r="P74" s="231"/>
      <c r="Q74" s="245">
        <f t="shared" si="15"/>
        <v>0</v>
      </c>
      <c r="R74" s="5"/>
      <c r="S74" s="5"/>
      <c r="T74" s="5"/>
      <c r="U74" s="5"/>
      <c r="V74" s="5"/>
      <c r="W74" s="5"/>
      <c r="X74" s="5"/>
      <c r="Y74" s="231"/>
      <c r="Z74" s="231"/>
      <c r="AA74" s="231"/>
      <c r="AB74" s="231"/>
      <c r="AC74" s="231"/>
      <c r="AD74" s="245">
        <f t="shared" si="1"/>
        <v>0</v>
      </c>
    </row>
    <row r="75" spans="1:30" ht="15.75" thickBot="1">
      <c r="A75" s="253" t="s">
        <v>82</v>
      </c>
      <c r="B75" s="253" t="s">
        <v>75</v>
      </c>
      <c r="C75" s="4"/>
      <c r="D75" s="4"/>
      <c r="E75" s="5"/>
      <c r="F75" s="5"/>
      <c r="G75" s="5"/>
      <c r="H75" s="5"/>
      <c r="I75" s="5"/>
      <c r="J75" s="5"/>
      <c r="K75" s="231"/>
      <c r="L75" s="231"/>
      <c r="M75" s="231"/>
      <c r="N75" s="231"/>
      <c r="O75" s="231"/>
      <c r="P75" s="231"/>
      <c r="Q75" s="245">
        <f t="shared" si="15"/>
        <v>0</v>
      </c>
      <c r="R75" s="5"/>
      <c r="S75" s="5"/>
      <c r="T75" s="5"/>
      <c r="U75" s="5">
        <v>1</v>
      </c>
      <c r="V75" s="5"/>
      <c r="W75" s="5"/>
      <c r="X75" s="5"/>
      <c r="Y75" s="231"/>
      <c r="Z75" s="231"/>
      <c r="AA75" s="231"/>
      <c r="AB75" s="231"/>
      <c r="AC75" s="231"/>
      <c r="AD75" s="245">
        <f t="shared" si="1"/>
        <v>1</v>
      </c>
    </row>
    <row r="76" spans="1:30" ht="15.75" thickBot="1">
      <c r="A76" s="253" t="s">
        <v>82</v>
      </c>
      <c r="B76" s="253" t="s">
        <v>76</v>
      </c>
      <c r="C76" s="4"/>
      <c r="D76" s="4"/>
      <c r="E76" s="5"/>
      <c r="F76" s="5"/>
      <c r="G76" s="5"/>
      <c r="H76" s="5"/>
      <c r="I76" s="5"/>
      <c r="J76" s="5"/>
      <c r="K76" s="231"/>
      <c r="L76" s="231"/>
      <c r="M76" s="231"/>
      <c r="N76" s="231"/>
      <c r="O76" s="231"/>
      <c r="P76" s="231"/>
      <c r="Q76" s="245">
        <f t="shared" si="15"/>
        <v>0</v>
      </c>
      <c r="R76" s="5"/>
      <c r="S76" s="5"/>
      <c r="T76" s="5"/>
      <c r="U76" s="5"/>
      <c r="V76" s="5"/>
      <c r="W76" s="5"/>
      <c r="X76" s="5"/>
      <c r="Y76" s="231"/>
      <c r="Z76" s="231"/>
      <c r="AA76" s="231"/>
      <c r="AB76" s="231"/>
      <c r="AC76" s="231"/>
      <c r="AD76" s="245">
        <f t="shared" si="1"/>
        <v>0</v>
      </c>
    </row>
    <row r="77" spans="1:30" ht="15.75" thickBot="1">
      <c r="A77" s="253" t="s">
        <v>82</v>
      </c>
      <c r="B77" s="253" t="s">
        <v>77</v>
      </c>
      <c r="C77" s="4"/>
      <c r="D77" s="4"/>
      <c r="E77" s="5"/>
      <c r="F77" s="5"/>
      <c r="G77" s="5"/>
      <c r="H77" s="5"/>
      <c r="I77" s="5"/>
      <c r="J77" s="5"/>
      <c r="K77" s="231"/>
      <c r="L77" s="231"/>
      <c r="M77" s="231"/>
      <c r="N77" s="231"/>
      <c r="O77" s="231"/>
      <c r="P77" s="231"/>
      <c r="Q77" s="245">
        <f t="shared" si="15"/>
        <v>0</v>
      </c>
      <c r="R77" s="5"/>
      <c r="S77" s="5"/>
      <c r="T77" s="5"/>
      <c r="U77" s="5"/>
      <c r="V77" s="5"/>
      <c r="W77" s="5"/>
      <c r="X77" s="5"/>
      <c r="Y77" s="231"/>
      <c r="Z77" s="231"/>
      <c r="AA77" s="231"/>
      <c r="AB77" s="231"/>
      <c r="AC77" s="231"/>
      <c r="AD77" s="245">
        <f t="shared" si="1"/>
        <v>0</v>
      </c>
    </row>
    <row r="78" spans="1:30" ht="15.75" thickBot="1">
      <c r="A78" s="253" t="s">
        <v>82</v>
      </c>
      <c r="B78" s="253" t="s">
        <v>78</v>
      </c>
      <c r="C78" s="4"/>
      <c r="D78" s="4"/>
      <c r="E78" s="1"/>
      <c r="F78" s="1"/>
      <c r="G78" s="5"/>
      <c r="H78" s="5"/>
      <c r="I78" s="5"/>
      <c r="J78" s="5"/>
      <c r="K78" s="231"/>
      <c r="L78" s="231"/>
      <c r="M78" s="231"/>
      <c r="N78" s="231"/>
      <c r="O78" s="231"/>
      <c r="P78" s="231"/>
      <c r="Q78" s="245">
        <f t="shared" si="15"/>
        <v>0</v>
      </c>
      <c r="R78" s="5"/>
      <c r="S78" s="5"/>
      <c r="T78" s="5"/>
      <c r="U78" s="5"/>
      <c r="V78" s="5"/>
      <c r="W78" s="5"/>
      <c r="X78" s="5"/>
      <c r="Y78" s="231"/>
      <c r="Z78" s="231"/>
      <c r="AA78" s="231"/>
      <c r="AB78" s="231"/>
      <c r="AC78" s="231"/>
      <c r="AD78" s="245">
        <f t="shared" si="1"/>
        <v>0</v>
      </c>
    </row>
    <row r="79" spans="1:30" ht="15.75" thickBot="1">
      <c r="A79" s="253" t="s">
        <v>82</v>
      </c>
      <c r="B79" s="253" t="s">
        <v>79</v>
      </c>
      <c r="C79" s="4"/>
      <c r="D79" s="4"/>
      <c r="E79" s="5"/>
      <c r="F79" s="5"/>
      <c r="G79" s="5"/>
      <c r="H79" s="5"/>
      <c r="I79" s="5"/>
      <c r="J79" s="5"/>
      <c r="K79" s="231"/>
      <c r="L79" s="231"/>
      <c r="M79" s="231"/>
      <c r="N79" s="231"/>
      <c r="O79" s="231"/>
      <c r="P79" s="231"/>
      <c r="Q79" s="245">
        <f t="shared" si="15"/>
        <v>0</v>
      </c>
      <c r="R79" s="5"/>
      <c r="S79" s="5"/>
      <c r="T79" s="5"/>
      <c r="U79" s="5"/>
      <c r="V79" s="5"/>
      <c r="W79" s="5"/>
      <c r="X79" s="5"/>
      <c r="Y79" s="231"/>
      <c r="Z79" s="231"/>
      <c r="AA79" s="231"/>
      <c r="AB79" s="231"/>
      <c r="AC79" s="231"/>
      <c r="AD79" s="245">
        <f t="shared" si="1"/>
        <v>0</v>
      </c>
    </row>
    <row r="80" spans="1:30" ht="15.75" thickBot="1">
      <c r="A80" s="253" t="s">
        <v>82</v>
      </c>
      <c r="B80" s="253" t="s">
        <v>80</v>
      </c>
      <c r="C80" s="4"/>
      <c r="D80" s="4"/>
      <c r="E80" s="5"/>
      <c r="F80" s="5"/>
      <c r="G80" s="5"/>
      <c r="H80" s="5"/>
      <c r="I80" s="5"/>
      <c r="J80" s="5"/>
      <c r="K80" s="231"/>
      <c r="L80" s="231"/>
      <c r="M80" s="231"/>
      <c r="N80" s="231"/>
      <c r="O80" s="231"/>
      <c r="P80" s="231"/>
      <c r="Q80" s="245">
        <f>SUM(E80:P80)</f>
        <v>0</v>
      </c>
      <c r="R80" s="5"/>
      <c r="S80" s="5"/>
      <c r="T80" s="5"/>
      <c r="U80" s="5"/>
      <c r="V80" s="5"/>
      <c r="W80" s="5"/>
      <c r="X80" s="5"/>
      <c r="Y80" s="231"/>
      <c r="Z80" s="231"/>
      <c r="AA80" s="231"/>
      <c r="AB80" s="231"/>
      <c r="AC80" s="231"/>
      <c r="AD80" s="245">
        <f t="shared" si="1"/>
        <v>0</v>
      </c>
    </row>
    <row r="81" spans="1:30" ht="15.75" thickBot="1">
      <c r="A81" s="253" t="s">
        <v>82</v>
      </c>
      <c r="B81" s="253" t="s">
        <v>81</v>
      </c>
      <c r="C81" s="4"/>
      <c r="D81" s="4"/>
      <c r="E81" s="5"/>
      <c r="F81" s="5"/>
      <c r="G81" s="5"/>
      <c r="H81" s="5"/>
      <c r="I81" s="5"/>
      <c r="J81" s="5"/>
      <c r="K81" s="231"/>
      <c r="L81" s="231"/>
      <c r="M81" s="231"/>
      <c r="N81" s="231"/>
      <c r="O81" s="231"/>
      <c r="P81" s="231"/>
      <c r="Q81" s="245">
        <f t="shared" si="15"/>
        <v>0</v>
      </c>
      <c r="R81" s="5"/>
      <c r="S81" s="5"/>
      <c r="T81" s="5"/>
      <c r="U81" s="5"/>
      <c r="V81" s="5"/>
      <c r="W81" s="5"/>
      <c r="X81" s="5"/>
      <c r="Y81" s="231"/>
      <c r="Z81" s="231"/>
      <c r="AA81" s="231"/>
      <c r="AB81" s="231"/>
      <c r="AC81" s="231"/>
      <c r="AD81" s="245">
        <f t="shared" si="1"/>
        <v>0</v>
      </c>
    </row>
    <row r="82" spans="1:30" ht="28.5" customHeight="1" thickBot="1">
      <c r="A82" s="356" t="s">
        <v>177</v>
      </c>
      <c r="B82" s="357"/>
      <c r="C82" s="232">
        <f>+D82/'Metas Muni'!G12</f>
        <v>0</v>
      </c>
      <c r="D82" s="262">
        <f>IF(AD82=0,"N/A",Q82/AD82)</f>
        <v>0</v>
      </c>
      <c r="E82" s="234">
        <f aca="true" t="shared" si="16" ref="E82:P82">SUM(E72:E81)</f>
        <v>0</v>
      </c>
      <c r="F82" s="234">
        <f t="shared" si="16"/>
        <v>0</v>
      </c>
      <c r="G82" s="234">
        <f t="shared" si="16"/>
        <v>0</v>
      </c>
      <c r="H82" s="234">
        <f t="shared" si="16"/>
        <v>0</v>
      </c>
      <c r="I82" s="234">
        <f t="shared" si="16"/>
        <v>0</v>
      </c>
      <c r="J82" s="234">
        <f t="shared" si="16"/>
        <v>0</v>
      </c>
      <c r="K82" s="234">
        <f t="shared" si="16"/>
        <v>0</v>
      </c>
      <c r="L82" s="234">
        <f t="shared" si="16"/>
        <v>0</v>
      </c>
      <c r="M82" s="234">
        <f t="shared" si="16"/>
        <v>0</v>
      </c>
      <c r="N82" s="234">
        <f t="shared" si="16"/>
        <v>0</v>
      </c>
      <c r="O82" s="234">
        <f t="shared" si="16"/>
        <v>0</v>
      </c>
      <c r="P82" s="234">
        <f t="shared" si="16"/>
        <v>0</v>
      </c>
      <c r="Q82" s="235">
        <f>SUM(Q72:Q81)</f>
        <v>0</v>
      </c>
      <c r="R82" s="234">
        <f>SUM(R72:R81)</f>
        <v>1</v>
      </c>
      <c r="S82" s="234">
        <f aca="true" t="shared" si="17" ref="S82:AC82">SUM(S72:S81)</f>
        <v>0</v>
      </c>
      <c r="T82" s="234">
        <f t="shared" si="17"/>
        <v>1</v>
      </c>
      <c r="U82" s="234">
        <f t="shared" si="17"/>
        <v>2</v>
      </c>
      <c r="V82" s="234">
        <f t="shared" si="17"/>
        <v>0</v>
      </c>
      <c r="W82" s="234">
        <f t="shared" si="17"/>
        <v>0</v>
      </c>
      <c r="X82" s="234">
        <f t="shared" si="17"/>
        <v>0</v>
      </c>
      <c r="Y82" s="234">
        <f t="shared" si="17"/>
        <v>0</v>
      </c>
      <c r="Z82" s="234">
        <f t="shared" si="17"/>
        <v>0</v>
      </c>
      <c r="AA82" s="234">
        <f t="shared" si="17"/>
        <v>0</v>
      </c>
      <c r="AB82" s="234">
        <f t="shared" si="17"/>
        <v>0</v>
      </c>
      <c r="AC82" s="234">
        <f t="shared" si="17"/>
        <v>0</v>
      </c>
      <c r="AD82" s="234">
        <f t="shared" si="1"/>
        <v>4</v>
      </c>
    </row>
    <row r="83" spans="1:30" ht="15.75" thickBot="1">
      <c r="A83" s="253" t="s">
        <v>88</v>
      </c>
      <c r="B83" s="253" t="s">
        <v>83</v>
      </c>
      <c r="C83" s="4"/>
      <c r="D83" s="4"/>
      <c r="E83" s="5"/>
      <c r="F83" s="5"/>
      <c r="G83" s="5"/>
      <c r="H83" s="5"/>
      <c r="I83" s="5"/>
      <c r="J83" s="231"/>
      <c r="K83" s="231"/>
      <c r="L83" s="231"/>
      <c r="M83" s="231"/>
      <c r="N83" s="231"/>
      <c r="O83" s="231"/>
      <c r="P83" s="231"/>
      <c r="Q83" s="245">
        <f>SUM(E83:P83)</f>
        <v>0</v>
      </c>
      <c r="R83" s="5"/>
      <c r="S83" s="5"/>
      <c r="T83" s="5">
        <v>2</v>
      </c>
      <c r="U83" s="5">
        <v>0</v>
      </c>
      <c r="V83" s="5"/>
      <c r="W83" s="5"/>
      <c r="X83" s="5"/>
      <c r="Y83" s="231"/>
      <c r="Z83" s="231"/>
      <c r="AA83" s="231"/>
      <c r="AB83" s="231"/>
      <c r="AC83" s="231"/>
      <c r="AD83" s="245">
        <f t="shared" si="1"/>
        <v>2</v>
      </c>
    </row>
    <row r="84" spans="1:30" ht="15.75" thickBot="1">
      <c r="A84" s="253" t="s">
        <v>88</v>
      </c>
      <c r="B84" s="253" t="s">
        <v>84</v>
      </c>
      <c r="C84" s="4"/>
      <c r="D84" s="4"/>
      <c r="E84" s="5"/>
      <c r="F84" s="5"/>
      <c r="G84" s="5"/>
      <c r="H84" s="5"/>
      <c r="I84" s="5"/>
      <c r="J84" s="231"/>
      <c r="K84" s="231"/>
      <c r="L84" s="231"/>
      <c r="M84" s="231"/>
      <c r="N84" s="231"/>
      <c r="O84" s="231"/>
      <c r="P84" s="231"/>
      <c r="Q84" s="245">
        <f>SUM(E84:P84)</f>
        <v>0</v>
      </c>
      <c r="R84" s="5"/>
      <c r="S84" s="5"/>
      <c r="T84" s="5"/>
      <c r="U84" s="5"/>
      <c r="V84" s="5"/>
      <c r="W84" s="5"/>
      <c r="X84" s="5"/>
      <c r="Y84" s="231"/>
      <c r="Z84" s="231"/>
      <c r="AA84" s="231"/>
      <c r="AB84" s="231"/>
      <c r="AC84" s="231"/>
      <c r="AD84" s="245">
        <f t="shared" si="1"/>
        <v>0</v>
      </c>
    </row>
    <row r="85" spans="1:30" ht="15.75" thickBot="1">
      <c r="A85" s="253" t="s">
        <v>88</v>
      </c>
      <c r="B85" s="253" t="s">
        <v>85</v>
      </c>
      <c r="C85" s="4"/>
      <c r="D85" s="4"/>
      <c r="E85" s="5">
        <v>1</v>
      </c>
      <c r="F85" s="5"/>
      <c r="G85" s="5"/>
      <c r="H85" s="5"/>
      <c r="I85" s="5"/>
      <c r="J85" s="231"/>
      <c r="K85" s="231"/>
      <c r="L85" s="231"/>
      <c r="M85" s="231"/>
      <c r="N85" s="231"/>
      <c r="O85" s="231"/>
      <c r="P85" s="231"/>
      <c r="Q85" s="245">
        <f>SUM(E85:P85)</f>
        <v>1</v>
      </c>
      <c r="R85" s="5">
        <v>0</v>
      </c>
      <c r="S85" s="5">
        <v>1</v>
      </c>
      <c r="T85" s="5">
        <v>0</v>
      </c>
      <c r="U85" s="5"/>
      <c r="V85" s="5"/>
      <c r="W85" s="5"/>
      <c r="X85" s="5"/>
      <c r="Y85" s="231"/>
      <c r="Z85" s="231"/>
      <c r="AA85" s="231"/>
      <c r="AB85" s="231"/>
      <c r="AC85" s="231"/>
      <c r="AD85" s="245">
        <f t="shared" si="1"/>
        <v>1</v>
      </c>
    </row>
    <row r="86" spans="1:30" ht="15.75" thickBot="1">
      <c r="A86" s="253" t="s">
        <v>88</v>
      </c>
      <c r="B86" s="253" t="s">
        <v>86</v>
      </c>
      <c r="C86" s="4"/>
      <c r="D86" s="4"/>
      <c r="E86" s="5"/>
      <c r="F86" s="5"/>
      <c r="G86" s="5"/>
      <c r="H86" s="5"/>
      <c r="I86" s="5"/>
      <c r="J86" s="231"/>
      <c r="K86" s="231"/>
      <c r="L86" s="231"/>
      <c r="M86" s="231"/>
      <c r="N86" s="231"/>
      <c r="O86" s="231"/>
      <c r="P86" s="231"/>
      <c r="Q86" s="245">
        <f>SUM(E86:P86)</f>
        <v>0</v>
      </c>
      <c r="R86" s="5"/>
      <c r="S86" s="5"/>
      <c r="T86" s="5"/>
      <c r="U86" s="5"/>
      <c r="V86" s="5"/>
      <c r="W86" s="5"/>
      <c r="X86" s="5"/>
      <c r="Y86" s="231"/>
      <c r="Z86" s="231"/>
      <c r="AA86" s="231"/>
      <c r="AB86" s="231"/>
      <c r="AC86" s="231"/>
      <c r="AD86" s="245">
        <f aca="true" t="shared" si="18" ref="AD86:AD149">SUM(R86:AC86)</f>
        <v>0</v>
      </c>
    </row>
    <row r="87" spans="1:30" ht="15.75" thickBot="1">
      <c r="A87" s="253" t="s">
        <v>88</v>
      </c>
      <c r="B87" s="253" t="s">
        <v>87</v>
      </c>
      <c r="C87" s="4"/>
      <c r="D87" s="4"/>
      <c r="E87" s="5"/>
      <c r="F87" s="5"/>
      <c r="G87" s="5">
        <v>0</v>
      </c>
      <c r="H87" s="5"/>
      <c r="I87" s="5"/>
      <c r="J87" s="231"/>
      <c r="K87" s="231"/>
      <c r="L87" s="231"/>
      <c r="M87" s="231"/>
      <c r="N87" s="231"/>
      <c r="O87" s="231"/>
      <c r="P87" s="231"/>
      <c r="Q87" s="245">
        <f>SUM(E87:P87)</f>
        <v>0</v>
      </c>
      <c r="R87" s="5"/>
      <c r="S87" s="5"/>
      <c r="T87" s="5">
        <v>0</v>
      </c>
      <c r="U87" s="5">
        <v>1</v>
      </c>
      <c r="V87" s="5"/>
      <c r="W87" s="5"/>
      <c r="X87" s="5"/>
      <c r="Y87" s="231"/>
      <c r="Z87" s="231"/>
      <c r="AA87" s="231"/>
      <c r="AB87" s="231"/>
      <c r="AC87" s="231"/>
      <c r="AD87" s="245">
        <f t="shared" si="18"/>
        <v>1</v>
      </c>
    </row>
    <row r="88" spans="1:30" ht="15.75" thickBot="1">
      <c r="A88" s="356" t="s">
        <v>178</v>
      </c>
      <c r="B88" s="357"/>
      <c r="C88" s="232">
        <f>+D88/'Metas Muni'!G13</f>
        <v>0.3125</v>
      </c>
      <c r="D88" s="262">
        <f>IF(AD88=0,"N/A",Q88/AD88)</f>
        <v>0.25</v>
      </c>
      <c r="E88" s="234">
        <f aca="true" t="shared" si="19" ref="E88:P88">SUM(E83:E87)</f>
        <v>1</v>
      </c>
      <c r="F88" s="234">
        <f t="shared" si="19"/>
        <v>0</v>
      </c>
      <c r="G88" s="234">
        <f t="shared" si="19"/>
        <v>0</v>
      </c>
      <c r="H88" s="234">
        <f t="shared" si="19"/>
        <v>0</v>
      </c>
      <c r="I88" s="234">
        <f t="shared" si="19"/>
        <v>0</v>
      </c>
      <c r="J88" s="234">
        <f t="shared" si="19"/>
        <v>0</v>
      </c>
      <c r="K88" s="234">
        <f t="shared" si="19"/>
        <v>0</v>
      </c>
      <c r="L88" s="234">
        <f t="shared" si="19"/>
        <v>0</v>
      </c>
      <c r="M88" s="234">
        <f t="shared" si="19"/>
        <v>0</v>
      </c>
      <c r="N88" s="234">
        <f t="shared" si="19"/>
        <v>0</v>
      </c>
      <c r="O88" s="234">
        <f t="shared" si="19"/>
        <v>0</v>
      </c>
      <c r="P88" s="234">
        <f t="shared" si="19"/>
        <v>0</v>
      </c>
      <c r="Q88" s="235">
        <f>SUM(Q83:Q87)</f>
        <v>1</v>
      </c>
      <c r="R88" s="234">
        <f>SUM(R83:R87)</f>
        <v>0</v>
      </c>
      <c r="S88" s="234">
        <f aca="true" t="shared" si="20" ref="S88:AC88">SUM(S83:S87)</f>
        <v>1</v>
      </c>
      <c r="T88" s="234">
        <f t="shared" si="20"/>
        <v>2</v>
      </c>
      <c r="U88" s="234">
        <f t="shared" si="20"/>
        <v>1</v>
      </c>
      <c r="V88" s="234">
        <f t="shared" si="20"/>
        <v>0</v>
      </c>
      <c r="W88" s="234">
        <f t="shared" si="20"/>
        <v>0</v>
      </c>
      <c r="X88" s="234">
        <f t="shared" si="20"/>
        <v>0</v>
      </c>
      <c r="Y88" s="234">
        <f t="shared" si="20"/>
        <v>0</v>
      </c>
      <c r="Z88" s="234">
        <f t="shared" si="20"/>
        <v>0</v>
      </c>
      <c r="AA88" s="234">
        <f t="shared" si="20"/>
        <v>0</v>
      </c>
      <c r="AB88" s="234">
        <f t="shared" si="20"/>
        <v>0</v>
      </c>
      <c r="AC88" s="234">
        <f t="shared" si="20"/>
        <v>0</v>
      </c>
      <c r="AD88" s="234">
        <f t="shared" si="18"/>
        <v>4</v>
      </c>
    </row>
    <row r="89" spans="1:30" ht="15.75" thickBot="1">
      <c r="A89" s="253" t="s">
        <v>99</v>
      </c>
      <c r="B89" s="253" t="s">
        <v>89</v>
      </c>
      <c r="C89" s="4"/>
      <c r="D89" s="4"/>
      <c r="E89" s="5"/>
      <c r="F89" s="5"/>
      <c r="G89" s="5"/>
      <c r="H89" s="5"/>
      <c r="I89" s="5"/>
      <c r="J89" s="5"/>
      <c r="K89" s="231"/>
      <c r="L89" s="231"/>
      <c r="M89" s="231"/>
      <c r="N89" s="231"/>
      <c r="O89" s="302"/>
      <c r="P89" s="231"/>
      <c r="Q89" s="245">
        <f aca="true" t="shared" si="21" ref="Q89:Q98">SUM(E89:P89)</f>
        <v>0</v>
      </c>
      <c r="R89" s="5">
        <v>0</v>
      </c>
      <c r="S89" s="5">
        <v>0</v>
      </c>
      <c r="T89" s="5"/>
      <c r="U89" s="5"/>
      <c r="V89" s="5"/>
      <c r="W89" s="5"/>
      <c r="X89" s="5"/>
      <c r="Y89" s="231"/>
      <c r="Z89" s="231"/>
      <c r="AA89" s="231"/>
      <c r="AB89" s="231"/>
      <c r="AC89" s="231"/>
      <c r="AD89" s="245">
        <f t="shared" si="18"/>
        <v>0</v>
      </c>
    </row>
    <row r="90" spans="1:30" ht="15.75" thickBot="1">
      <c r="A90" s="253" t="s">
        <v>99</v>
      </c>
      <c r="B90" s="253" t="s">
        <v>90</v>
      </c>
      <c r="C90" s="4"/>
      <c r="D90" s="4"/>
      <c r="E90" s="5"/>
      <c r="F90" s="5"/>
      <c r="G90" s="5"/>
      <c r="H90" s="5"/>
      <c r="I90" s="5"/>
      <c r="J90" s="5"/>
      <c r="K90" s="231"/>
      <c r="L90" s="231"/>
      <c r="M90" s="231"/>
      <c r="N90" s="231"/>
      <c r="O90" s="302"/>
      <c r="P90" s="231"/>
      <c r="Q90" s="245">
        <f t="shared" si="21"/>
        <v>0</v>
      </c>
      <c r="R90" s="5"/>
      <c r="S90" s="5"/>
      <c r="T90" s="5"/>
      <c r="U90" s="5"/>
      <c r="V90" s="5"/>
      <c r="W90" s="5"/>
      <c r="X90" s="5"/>
      <c r="Y90" s="231"/>
      <c r="Z90" s="231"/>
      <c r="AA90" s="231"/>
      <c r="AB90" s="231"/>
      <c r="AC90" s="231"/>
      <c r="AD90" s="245">
        <f t="shared" si="18"/>
        <v>0</v>
      </c>
    </row>
    <row r="91" spans="1:30" ht="15.75" thickBot="1">
      <c r="A91" s="253" t="s">
        <v>99</v>
      </c>
      <c r="B91" s="253" t="s">
        <v>91</v>
      </c>
      <c r="C91" s="4"/>
      <c r="D91" s="4"/>
      <c r="E91" s="5"/>
      <c r="F91" s="5"/>
      <c r="G91" s="5"/>
      <c r="H91" s="5"/>
      <c r="I91" s="5"/>
      <c r="J91" s="5"/>
      <c r="K91" s="231"/>
      <c r="L91" s="231"/>
      <c r="M91" s="231"/>
      <c r="N91" s="231"/>
      <c r="O91" s="302"/>
      <c r="P91" s="231"/>
      <c r="Q91" s="245">
        <f t="shared" si="21"/>
        <v>0</v>
      </c>
      <c r="R91" s="5"/>
      <c r="S91" s="5"/>
      <c r="T91" s="5"/>
      <c r="U91" s="5"/>
      <c r="V91" s="5"/>
      <c r="W91" s="5"/>
      <c r="X91" s="5"/>
      <c r="Y91" s="231"/>
      <c r="Z91" s="231"/>
      <c r="AA91" s="231"/>
      <c r="AB91" s="231"/>
      <c r="AC91" s="231"/>
      <c r="AD91" s="245">
        <f t="shared" si="18"/>
        <v>0</v>
      </c>
    </row>
    <row r="92" spans="1:30" ht="15.75" thickBot="1">
      <c r="A92" s="253" t="s">
        <v>99</v>
      </c>
      <c r="B92" s="253" t="s">
        <v>92</v>
      </c>
      <c r="C92" s="4"/>
      <c r="D92" s="4"/>
      <c r="E92" s="5"/>
      <c r="F92" s="5"/>
      <c r="G92" s="5"/>
      <c r="H92" s="5">
        <v>0</v>
      </c>
      <c r="I92" s="5"/>
      <c r="J92" s="5"/>
      <c r="K92" s="231"/>
      <c r="L92" s="231"/>
      <c r="M92" s="231"/>
      <c r="N92" s="231"/>
      <c r="O92" s="302"/>
      <c r="P92" s="231"/>
      <c r="Q92" s="245">
        <f t="shared" si="21"/>
        <v>0</v>
      </c>
      <c r="R92" s="5">
        <v>0</v>
      </c>
      <c r="S92" s="5"/>
      <c r="T92" s="5">
        <v>0</v>
      </c>
      <c r="U92" s="5"/>
      <c r="V92" s="5"/>
      <c r="W92" s="5"/>
      <c r="X92" s="5"/>
      <c r="Y92" s="231"/>
      <c r="Z92" s="231"/>
      <c r="AA92" s="231"/>
      <c r="AB92" s="231"/>
      <c r="AC92" s="231"/>
      <c r="AD92" s="245">
        <f t="shared" si="18"/>
        <v>0</v>
      </c>
    </row>
    <row r="93" spans="1:30" ht="15.75" thickBot="1">
      <c r="A93" s="253" t="s">
        <v>99</v>
      </c>
      <c r="B93" s="253" t="s">
        <v>93</v>
      </c>
      <c r="C93" s="4"/>
      <c r="D93" s="4"/>
      <c r="E93" s="5"/>
      <c r="F93" s="5"/>
      <c r="G93" s="5"/>
      <c r="H93" s="5"/>
      <c r="I93" s="5"/>
      <c r="J93" s="5"/>
      <c r="K93" s="231"/>
      <c r="L93" s="231"/>
      <c r="M93" s="231"/>
      <c r="N93" s="231"/>
      <c r="O93" s="302"/>
      <c r="P93" s="231"/>
      <c r="Q93" s="245">
        <f t="shared" si="21"/>
        <v>0</v>
      </c>
      <c r="R93" s="5"/>
      <c r="S93" s="5"/>
      <c r="T93" s="5"/>
      <c r="U93" s="5"/>
      <c r="V93" s="5"/>
      <c r="W93" s="5"/>
      <c r="X93" s="5"/>
      <c r="Y93" s="231"/>
      <c r="Z93" s="231"/>
      <c r="AA93" s="231"/>
      <c r="AB93" s="231"/>
      <c r="AC93" s="231"/>
      <c r="AD93" s="245">
        <f t="shared" si="18"/>
        <v>0</v>
      </c>
    </row>
    <row r="94" spans="1:30" ht="15.75" thickBot="1">
      <c r="A94" s="253" t="s">
        <v>99</v>
      </c>
      <c r="B94" s="253" t="s">
        <v>94</v>
      </c>
      <c r="C94" s="4"/>
      <c r="D94" s="4"/>
      <c r="E94" s="5"/>
      <c r="F94" s="5"/>
      <c r="G94" s="5"/>
      <c r="H94" s="5"/>
      <c r="I94" s="5"/>
      <c r="J94" s="5"/>
      <c r="K94" s="231"/>
      <c r="L94" s="231"/>
      <c r="M94" s="231"/>
      <c r="N94" s="231"/>
      <c r="O94" s="302"/>
      <c r="P94" s="231"/>
      <c r="Q94" s="245">
        <f t="shared" si="21"/>
        <v>0</v>
      </c>
      <c r="R94" s="5"/>
      <c r="S94" s="5"/>
      <c r="T94" s="5"/>
      <c r="U94" s="5"/>
      <c r="V94" s="5"/>
      <c r="W94" s="5"/>
      <c r="X94" s="5"/>
      <c r="Y94" s="231"/>
      <c r="Z94" s="231"/>
      <c r="AA94" s="231"/>
      <c r="AB94" s="231"/>
      <c r="AC94" s="231"/>
      <c r="AD94" s="245">
        <f t="shared" si="18"/>
        <v>0</v>
      </c>
    </row>
    <row r="95" spans="1:30" ht="15.75" thickBot="1">
      <c r="A95" s="253" t="s">
        <v>99</v>
      </c>
      <c r="B95" s="253" t="s">
        <v>95</v>
      </c>
      <c r="C95" s="4"/>
      <c r="D95" s="4"/>
      <c r="E95" s="5"/>
      <c r="F95" s="5"/>
      <c r="G95" s="5"/>
      <c r="H95" s="5"/>
      <c r="I95" s="5"/>
      <c r="J95" s="5"/>
      <c r="K95" s="231"/>
      <c r="L95" s="231"/>
      <c r="M95" s="231"/>
      <c r="N95" s="231"/>
      <c r="O95" s="302"/>
      <c r="P95" s="231"/>
      <c r="Q95" s="245">
        <f t="shared" si="21"/>
        <v>0</v>
      </c>
      <c r="R95" s="5">
        <v>0</v>
      </c>
      <c r="S95" s="5"/>
      <c r="T95" s="5"/>
      <c r="U95" s="5"/>
      <c r="V95" s="5"/>
      <c r="W95" s="5"/>
      <c r="X95" s="5"/>
      <c r="Y95" s="231"/>
      <c r="Z95" s="231"/>
      <c r="AA95" s="231"/>
      <c r="AB95" s="231"/>
      <c r="AC95" s="231"/>
      <c r="AD95" s="245">
        <f t="shared" si="18"/>
        <v>0</v>
      </c>
    </row>
    <row r="96" spans="1:30" ht="15.75" thickBot="1">
      <c r="A96" s="253" t="s">
        <v>99</v>
      </c>
      <c r="B96" s="253" t="s">
        <v>96</v>
      </c>
      <c r="C96" s="4"/>
      <c r="D96" s="4"/>
      <c r="E96" s="5"/>
      <c r="F96" s="5"/>
      <c r="G96" s="5"/>
      <c r="H96" s="5"/>
      <c r="I96" s="5"/>
      <c r="J96" s="5"/>
      <c r="K96" s="231"/>
      <c r="L96" s="231"/>
      <c r="M96" s="231"/>
      <c r="N96" s="231"/>
      <c r="O96" s="302"/>
      <c r="P96" s="231"/>
      <c r="Q96" s="245">
        <f t="shared" si="21"/>
        <v>0</v>
      </c>
      <c r="R96" s="5"/>
      <c r="S96" s="5"/>
      <c r="T96" s="5"/>
      <c r="U96" s="5"/>
      <c r="V96" s="5"/>
      <c r="W96" s="5"/>
      <c r="X96" s="5"/>
      <c r="Y96" s="231"/>
      <c r="Z96" s="231"/>
      <c r="AA96" s="231"/>
      <c r="AB96" s="231"/>
      <c r="AC96" s="231"/>
      <c r="AD96" s="245">
        <f t="shared" si="18"/>
        <v>0</v>
      </c>
    </row>
    <row r="97" spans="1:30" ht="15.75" thickBot="1">
      <c r="A97" s="253" t="s">
        <v>99</v>
      </c>
      <c r="B97" s="253" t="s">
        <v>97</v>
      </c>
      <c r="C97" s="4"/>
      <c r="D97" s="4"/>
      <c r="E97" s="5"/>
      <c r="F97" s="5"/>
      <c r="G97" s="5"/>
      <c r="H97" s="5"/>
      <c r="I97" s="5"/>
      <c r="J97" s="5"/>
      <c r="K97" s="231"/>
      <c r="L97" s="231"/>
      <c r="M97" s="231"/>
      <c r="N97" s="231"/>
      <c r="O97" s="231"/>
      <c r="P97" s="231"/>
      <c r="Q97" s="245">
        <f t="shared" si="21"/>
        <v>0</v>
      </c>
      <c r="R97" s="5"/>
      <c r="S97" s="5"/>
      <c r="T97" s="5"/>
      <c r="U97" s="5"/>
      <c r="V97" s="5"/>
      <c r="W97" s="5"/>
      <c r="X97" s="5"/>
      <c r="Y97" s="231"/>
      <c r="Z97" s="231"/>
      <c r="AA97" s="231"/>
      <c r="AB97" s="231"/>
      <c r="AC97" s="231"/>
      <c r="AD97" s="245">
        <f t="shared" si="18"/>
        <v>0</v>
      </c>
    </row>
    <row r="98" spans="1:30" ht="15.75" thickBot="1">
      <c r="A98" s="253" t="s">
        <v>99</v>
      </c>
      <c r="B98" s="253" t="s">
        <v>98</v>
      </c>
      <c r="C98" s="4"/>
      <c r="D98" s="4"/>
      <c r="E98" s="5"/>
      <c r="F98" s="5"/>
      <c r="G98" s="5"/>
      <c r="H98" s="5"/>
      <c r="I98" s="5"/>
      <c r="J98" s="5"/>
      <c r="K98" s="231"/>
      <c r="L98" s="231"/>
      <c r="M98" s="231"/>
      <c r="N98" s="231"/>
      <c r="O98" s="231"/>
      <c r="P98" s="231"/>
      <c r="Q98" s="245">
        <f t="shared" si="21"/>
        <v>0</v>
      </c>
      <c r="R98" s="5"/>
      <c r="S98" s="5"/>
      <c r="T98" s="5"/>
      <c r="U98" s="5"/>
      <c r="V98" s="5"/>
      <c r="W98" s="5"/>
      <c r="X98" s="5"/>
      <c r="Y98" s="231"/>
      <c r="Z98" s="231"/>
      <c r="AA98" s="231"/>
      <c r="AB98" s="231"/>
      <c r="AC98" s="231"/>
      <c r="AD98" s="245">
        <f t="shared" si="18"/>
        <v>0</v>
      </c>
    </row>
    <row r="99" spans="1:30" ht="15.75" thickBot="1">
      <c r="A99" s="356" t="s">
        <v>179</v>
      </c>
      <c r="B99" s="357"/>
      <c r="C99" s="261" t="str">
        <f>IF(D99="N/A","N/A",D99/Metas '[2]Muni'!G14)</f>
        <v>N/A</v>
      </c>
      <c r="D99" s="262" t="str">
        <f>IF(AD99=0,"N/A",Q99/AD99)</f>
        <v>N/A</v>
      </c>
      <c r="E99" s="234">
        <f aca="true" t="shared" si="22" ref="E99:P99">SUM(E89:E98)</f>
        <v>0</v>
      </c>
      <c r="F99" s="234">
        <f t="shared" si="22"/>
        <v>0</v>
      </c>
      <c r="G99" s="234">
        <f t="shared" si="22"/>
        <v>0</v>
      </c>
      <c r="H99" s="234">
        <f t="shared" si="22"/>
        <v>0</v>
      </c>
      <c r="I99" s="234">
        <f t="shared" si="22"/>
        <v>0</v>
      </c>
      <c r="J99" s="234">
        <f t="shared" si="22"/>
        <v>0</v>
      </c>
      <c r="K99" s="234">
        <f t="shared" si="22"/>
        <v>0</v>
      </c>
      <c r="L99" s="234">
        <f t="shared" si="22"/>
        <v>0</v>
      </c>
      <c r="M99" s="234">
        <f t="shared" si="22"/>
        <v>0</v>
      </c>
      <c r="N99" s="234">
        <f t="shared" si="22"/>
        <v>0</v>
      </c>
      <c r="O99" s="234">
        <f t="shared" si="22"/>
        <v>0</v>
      </c>
      <c r="P99" s="234">
        <f t="shared" si="22"/>
        <v>0</v>
      </c>
      <c r="Q99" s="235">
        <f>SUM(Q89:Q98)</f>
        <v>0</v>
      </c>
      <c r="R99" s="234">
        <f>SUM(R89:R98)</f>
        <v>0</v>
      </c>
      <c r="S99" s="234">
        <f aca="true" t="shared" si="23" ref="S99:AC99">SUM(S89:S98)</f>
        <v>0</v>
      </c>
      <c r="T99" s="234">
        <f t="shared" si="23"/>
        <v>0</v>
      </c>
      <c r="U99" s="234">
        <f t="shared" si="23"/>
        <v>0</v>
      </c>
      <c r="V99" s="234">
        <f t="shared" si="23"/>
        <v>0</v>
      </c>
      <c r="W99" s="234">
        <f t="shared" si="23"/>
        <v>0</v>
      </c>
      <c r="X99" s="234">
        <f t="shared" si="23"/>
        <v>0</v>
      </c>
      <c r="Y99" s="234">
        <f t="shared" si="23"/>
        <v>0</v>
      </c>
      <c r="Z99" s="234">
        <f t="shared" si="23"/>
        <v>0</v>
      </c>
      <c r="AA99" s="234">
        <f t="shared" si="23"/>
        <v>0</v>
      </c>
      <c r="AB99" s="234">
        <f t="shared" si="23"/>
        <v>0</v>
      </c>
      <c r="AC99" s="234">
        <f t="shared" si="23"/>
        <v>0</v>
      </c>
      <c r="AD99" s="234">
        <f t="shared" si="18"/>
        <v>0</v>
      </c>
    </row>
    <row r="100" spans="1:30" ht="15.75" thickBot="1">
      <c r="A100" s="253" t="s">
        <v>116</v>
      </c>
      <c r="B100" s="253" t="s">
        <v>100</v>
      </c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231"/>
      <c r="N100" s="231"/>
      <c r="O100" s="231"/>
      <c r="P100" s="231"/>
      <c r="Q100" s="245">
        <f aca="true" t="shared" si="24" ref="Q100:Q115">SUM(E100:P100)</f>
        <v>0</v>
      </c>
      <c r="R100" s="5">
        <v>1</v>
      </c>
      <c r="S100" s="5"/>
      <c r="T100" s="5"/>
      <c r="U100" s="5"/>
      <c r="V100" s="5"/>
      <c r="W100" s="5"/>
      <c r="X100" s="231"/>
      <c r="Y100" s="231"/>
      <c r="Z100" s="231"/>
      <c r="AA100" s="231"/>
      <c r="AB100" s="231"/>
      <c r="AC100" s="231"/>
      <c r="AD100" s="245">
        <f t="shared" si="18"/>
        <v>1</v>
      </c>
    </row>
    <row r="101" spans="1:30" ht="15.75" thickBot="1">
      <c r="A101" s="253" t="s">
        <v>116</v>
      </c>
      <c r="B101" s="253" t="s">
        <v>101</v>
      </c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231"/>
      <c r="N101" s="231"/>
      <c r="O101" s="231"/>
      <c r="P101" s="231"/>
      <c r="Q101" s="245">
        <f t="shared" si="24"/>
        <v>0</v>
      </c>
      <c r="R101" s="5">
        <v>0</v>
      </c>
      <c r="S101" s="5">
        <v>1</v>
      </c>
      <c r="T101" s="5">
        <v>0</v>
      </c>
      <c r="U101" s="5"/>
      <c r="V101" s="5"/>
      <c r="W101" s="5"/>
      <c r="X101" s="231"/>
      <c r="Y101" s="231"/>
      <c r="Z101" s="231"/>
      <c r="AA101" s="231"/>
      <c r="AB101" s="231"/>
      <c r="AC101" s="231"/>
      <c r="AD101" s="245">
        <f t="shared" si="18"/>
        <v>1</v>
      </c>
    </row>
    <row r="102" spans="1:30" ht="15.75" thickBot="1">
      <c r="A102" s="253" t="s">
        <v>116</v>
      </c>
      <c r="B102" s="253" t="s">
        <v>102</v>
      </c>
      <c r="C102" s="4"/>
      <c r="D102" s="4"/>
      <c r="E102" s="5">
        <v>1</v>
      </c>
      <c r="F102" s="5"/>
      <c r="G102" s="5">
        <v>2</v>
      </c>
      <c r="H102" s="5">
        <v>3</v>
      </c>
      <c r="I102" s="5"/>
      <c r="J102" s="5"/>
      <c r="K102" s="5"/>
      <c r="L102" s="5"/>
      <c r="M102" s="231"/>
      <c r="N102" s="231"/>
      <c r="O102" s="231"/>
      <c r="P102" s="231"/>
      <c r="Q102" s="245">
        <f t="shared" si="24"/>
        <v>6</v>
      </c>
      <c r="R102" s="5">
        <v>1</v>
      </c>
      <c r="S102" s="5">
        <v>3</v>
      </c>
      <c r="T102" s="5">
        <v>3</v>
      </c>
      <c r="U102" s="5">
        <v>3</v>
      </c>
      <c r="V102" s="5"/>
      <c r="W102" s="5"/>
      <c r="X102" s="231"/>
      <c r="Y102" s="231"/>
      <c r="Z102" s="231"/>
      <c r="AA102" s="231"/>
      <c r="AB102" s="231"/>
      <c r="AC102" s="231"/>
      <c r="AD102" s="245">
        <f t="shared" si="18"/>
        <v>10</v>
      </c>
    </row>
    <row r="103" spans="1:30" ht="15.75" thickBot="1">
      <c r="A103" s="253" t="s">
        <v>116</v>
      </c>
      <c r="B103" s="253" t="s">
        <v>103</v>
      </c>
      <c r="C103" s="4"/>
      <c r="D103" s="4"/>
      <c r="E103" s="5">
        <v>2</v>
      </c>
      <c r="F103" s="5"/>
      <c r="G103" s="5">
        <v>0</v>
      </c>
      <c r="H103" s="5"/>
      <c r="I103" s="5"/>
      <c r="J103" s="5"/>
      <c r="K103" s="5"/>
      <c r="L103" s="5"/>
      <c r="M103" s="231"/>
      <c r="N103" s="231"/>
      <c r="O103" s="231"/>
      <c r="P103" s="231"/>
      <c r="Q103" s="245">
        <f t="shared" si="24"/>
        <v>2</v>
      </c>
      <c r="R103" s="5"/>
      <c r="S103" s="5"/>
      <c r="T103" s="5">
        <v>1</v>
      </c>
      <c r="U103" s="5"/>
      <c r="V103" s="5"/>
      <c r="W103" s="5"/>
      <c r="X103" s="231"/>
      <c r="Y103" s="231"/>
      <c r="Z103" s="231"/>
      <c r="AA103" s="231"/>
      <c r="AB103" s="231"/>
      <c r="AC103" s="231"/>
      <c r="AD103" s="245">
        <f t="shared" si="18"/>
        <v>1</v>
      </c>
    </row>
    <row r="104" spans="1:30" ht="15.75" thickBot="1">
      <c r="A104" s="253" t="s">
        <v>116</v>
      </c>
      <c r="B104" s="253" t="s">
        <v>104</v>
      </c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231"/>
      <c r="N104" s="231"/>
      <c r="O104" s="231"/>
      <c r="P104" s="231"/>
      <c r="Q104" s="245">
        <f t="shared" si="24"/>
        <v>0</v>
      </c>
      <c r="R104" s="5"/>
      <c r="S104" s="5"/>
      <c r="T104" s="5"/>
      <c r="U104" s="5"/>
      <c r="V104" s="5"/>
      <c r="W104" s="5"/>
      <c r="X104" s="231"/>
      <c r="Y104" s="231"/>
      <c r="Z104" s="231"/>
      <c r="AA104" s="231"/>
      <c r="AB104" s="231"/>
      <c r="AC104" s="231"/>
      <c r="AD104" s="245">
        <f t="shared" si="18"/>
        <v>0</v>
      </c>
    </row>
    <row r="105" spans="1:30" ht="15.75" thickBot="1">
      <c r="A105" s="253" t="s">
        <v>116</v>
      </c>
      <c r="B105" s="253" t="s">
        <v>105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231"/>
      <c r="N105" s="231"/>
      <c r="O105" s="231"/>
      <c r="P105" s="231"/>
      <c r="Q105" s="245">
        <f t="shared" si="24"/>
        <v>0</v>
      </c>
      <c r="R105" s="5"/>
      <c r="S105" s="5"/>
      <c r="T105" s="5"/>
      <c r="U105" s="5"/>
      <c r="V105" s="5"/>
      <c r="W105" s="5"/>
      <c r="X105" s="231"/>
      <c r="Y105" s="231"/>
      <c r="Z105" s="231"/>
      <c r="AA105" s="231"/>
      <c r="AB105" s="231"/>
      <c r="AC105" s="231"/>
      <c r="AD105" s="245">
        <f t="shared" si="18"/>
        <v>0</v>
      </c>
    </row>
    <row r="106" spans="1:30" ht="15.75" thickBot="1">
      <c r="A106" s="253" t="s">
        <v>116</v>
      </c>
      <c r="B106" s="253" t="s">
        <v>106</v>
      </c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231"/>
      <c r="N106" s="231"/>
      <c r="O106" s="231"/>
      <c r="P106" s="231"/>
      <c r="Q106" s="245">
        <f t="shared" si="24"/>
        <v>0</v>
      </c>
      <c r="R106" s="1"/>
      <c r="S106" s="1"/>
      <c r="T106" s="5"/>
      <c r="U106" s="5"/>
      <c r="V106" s="5"/>
      <c r="W106" s="5"/>
      <c r="X106" s="231"/>
      <c r="Y106" s="231"/>
      <c r="Z106" s="231"/>
      <c r="AA106" s="231"/>
      <c r="AB106" s="231"/>
      <c r="AC106" s="231"/>
      <c r="AD106" s="245">
        <f t="shared" si="18"/>
        <v>0</v>
      </c>
    </row>
    <row r="107" spans="1:30" ht="15.75" thickBot="1">
      <c r="A107" s="253" t="s">
        <v>116</v>
      </c>
      <c r="B107" s="253" t="s">
        <v>107</v>
      </c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231"/>
      <c r="N107" s="231"/>
      <c r="O107" s="231"/>
      <c r="P107" s="231"/>
      <c r="Q107" s="245">
        <f t="shared" si="24"/>
        <v>0</v>
      </c>
      <c r="R107" s="5"/>
      <c r="S107" s="5"/>
      <c r="T107" s="5"/>
      <c r="U107" s="5"/>
      <c r="V107" s="5"/>
      <c r="W107" s="5"/>
      <c r="X107" s="231"/>
      <c r="Y107" s="231"/>
      <c r="Z107" s="231"/>
      <c r="AA107" s="231"/>
      <c r="AB107" s="231"/>
      <c r="AC107" s="231"/>
      <c r="AD107" s="245">
        <f t="shared" si="18"/>
        <v>0</v>
      </c>
    </row>
    <row r="108" spans="1:30" ht="15.75" thickBot="1">
      <c r="A108" s="253" t="s">
        <v>116</v>
      </c>
      <c r="B108" s="253" t="s">
        <v>108</v>
      </c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231"/>
      <c r="N108" s="231"/>
      <c r="O108" s="231"/>
      <c r="P108" s="231"/>
      <c r="Q108" s="245">
        <f t="shared" si="24"/>
        <v>0</v>
      </c>
      <c r="R108" s="5"/>
      <c r="S108" s="5"/>
      <c r="T108" s="5"/>
      <c r="U108" s="5"/>
      <c r="V108" s="5"/>
      <c r="W108" s="5"/>
      <c r="X108" s="231"/>
      <c r="Y108" s="231"/>
      <c r="Z108" s="231"/>
      <c r="AA108" s="231"/>
      <c r="AB108" s="231"/>
      <c r="AC108" s="231"/>
      <c r="AD108" s="245">
        <f t="shared" si="18"/>
        <v>0</v>
      </c>
    </row>
    <row r="109" spans="1:30" ht="15.75" thickBot="1">
      <c r="A109" s="253" t="s">
        <v>116</v>
      </c>
      <c r="B109" s="253" t="s">
        <v>109</v>
      </c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231"/>
      <c r="N109" s="231"/>
      <c r="O109" s="231"/>
      <c r="P109" s="231"/>
      <c r="Q109" s="245">
        <f t="shared" si="24"/>
        <v>0</v>
      </c>
      <c r="R109" s="5"/>
      <c r="S109" s="5"/>
      <c r="T109" s="5"/>
      <c r="U109" s="5"/>
      <c r="V109" s="5"/>
      <c r="W109" s="5"/>
      <c r="X109" s="231"/>
      <c r="Y109" s="231"/>
      <c r="Z109" s="231"/>
      <c r="AA109" s="231"/>
      <c r="AB109" s="231"/>
      <c r="AC109" s="231"/>
      <c r="AD109" s="245">
        <f t="shared" si="18"/>
        <v>0</v>
      </c>
    </row>
    <row r="110" spans="1:30" ht="15.75" thickBot="1">
      <c r="A110" s="253" t="s">
        <v>116</v>
      </c>
      <c r="B110" s="253" t="s">
        <v>110</v>
      </c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231"/>
      <c r="N110" s="231"/>
      <c r="O110" s="231"/>
      <c r="P110" s="231"/>
      <c r="Q110" s="245">
        <f t="shared" si="24"/>
        <v>0</v>
      </c>
      <c r="R110" s="1"/>
      <c r="S110" s="1"/>
      <c r="T110" s="5"/>
      <c r="U110" s="5"/>
      <c r="V110" s="5"/>
      <c r="W110" s="5"/>
      <c r="X110" s="231"/>
      <c r="Y110" s="231"/>
      <c r="Z110" s="231"/>
      <c r="AA110" s="231"/>
      <c r="AB110" s="231"/>
      <c r="AC110" s="231"/>
      <c r="AD110" s="245">
        <f t="shared" si="18"/>
        <v>0</v>
      </c>
    </row>
    <row r="111" spans="1:30" ht="15.75" thickBot="1">
      <c r="A111" s="253" t="s">
        <v>116</v>
      </c>
      <c r="B111" s="253" t="s">
        <v>111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231"/>
      <c r="N111" s="231"/>
      <c r="O111" s="231"/>
      <c r="P111" s="231"/>
      <c r="Q111" s="245">
        <f t="shared" si="24"/>
        <v>0</v>
      </c>
      <c r="R111" s="1"/>
      <c r="S111" s="1"/>
      <c r="T111" s="5"/>
      <c r="U111" s="5"/>
      <c r="V111" s="5"/>
      <c r="W111" s="5"/>
      <c r="X111" s="231"/>
      <c r="Y111" s="231"/>
      <c r="Z111" s="231"/>
      <c r="AA111" s="231"/>
      <c r="AB111" s="231"/>
      <c r="AC111" s="231"/>
      <c r="AD111" s="245">
        <f t="shared" si="18"/>
        <v>0</v>
      </c>
    </row>
    <row r="112" spans="1:30" ht="15.75" thickBot="1">
      <c r="A112" s="253" t="s">
        <v>116</v>
      </c>
      <c r="B112" s="253" t="s">
        <v>112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231"/>
      <c r="N112" s="231"/>
      <c r="O112" s="231"/>
      <c r="P112" s="231"/>
      <c r="Q112" s="245">
        <f t="shared" si="24"/>
        <v>0</v>
      </c>
      <c r="R112" s="5"/>
      <c r="S112" s="5"/>
      <c r="T112" s="5"/>
      <c r="U112" s="5"/>
      <c r="V112" s="5"/>
      <c r="W112" s="5"/>
      <c r="X112" s="231"/>
      <c r="Y112" s="231"/>
      <c r="Z112" s="231"/>
      <c r="AA112" s="231"/>
      <c r="AB112" s="231"/>
      <c r="AC112" s="231"/>
      <c r="AD112" s="245">
        <f>SUM(R112:AC112)</f>
        <v>0</v>
      </c>
    </row>
    <row r="113" spans="1:30" ht="15.75" thickBot="1">
      <c r="A113" s="253" t="s">
        <v>116</v>
      </c>
      <c r="B113" s="253" t="s">
        <v>113</v>
      </c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231"/>
      <c r="N113" s="231"/>
      <c r="O113" s="231"/>
      <c r="P113" s="231"/>
      <c r="Q113" s="245">
        <f t="shared" si="24"/>
        <v>0</v>
      </c>
      <c r="R113" s="5"/>
      <c r="S113" s="5"/>
      <c r="T113" s="5"/>
      <c r="U113" s="5"/>
      <c r="V113" s="5"/>
      <c r="W113" s="5"/>
      <c r="X113" s="231"/>
      <c r="Y113" s="231"/>
      <c r="Z113" s="231"/>
      <c r="AA113" s="231"/>
      <c r="AB113" s="231"/>
      <c r="AC113" s="231"/>
      <c r="AD113" s="245">
        <f>SUM(R113:AC113)</f>
        <v>0</v>
      </c>
    </row>
    <row r="114" spans="1:30" ht="15.75" thickBot="1">
      <c r="A114" s="253" t="s">
        <v>116</v>
      </c>
      <c r="B114" s="253" t="s">
        <v>114</v>
      </c>
      <c r="C114" s="4"/>
      <c r="D114" s="4"/>
      <c r="E114" s="5"/>
      <c r="F114" s="5"/>
      <c r="G114" s="5">
        <v>0</v>
      </c>
      <c r="H114" s="5"/>
      <c r="I114" s="5"/>
      <c r="J114" s="5"/>
      <c r="K114" s="5"/>
      <c r="L114" s="5"/>
      <c r="M114" s="231"/>
      <c r="N114" s="231"/>
      <c r="O114" s="231"/>
      <c r="P114" s="231"/>
      <c r="Q114" s="245">
        <f t="shared" si="24"/>
        <v>0</v>
      </c>
      <c r="R114" s="5"/>
      <c r="S114" s="5">
        <v>0</v>
      </c>
      <c r="T114" s="5"/>
      <c r="U114" s="5">
        <v>0</v>
      </c>
      <c r="V114" s="5"/>
      <c r="W114" s="5"/>
      <c r="X114" s="231"/>
      <c r="Y114" s="231"/>
      <c r="Z114" s="231"/>
      <c r="AA114" s="231"/>
      <c r="AB114" s="231"/>
      <c r="AC114" s="231"/>
      <c r="AD114" s="245">
        <f>SUM(R114:AC114)</f>
        <v>0</v>
      </c>
    </row>
    <row r="115" spans="1:30" ht="15.75" thickBot="1">
      <c r="A115" s="253" t="s">
        <v>116</v>
      </c>
      <c r="B115" s="253" t="s">
        <v>115</v>
      </c>
      <c r="C115" s="4"/>
      <c r="D115" s="4"/>
      <c r="E115" s="5"/>
      <c r="F115" s="5"/>
      <c r="G115" s="5"/>
      <c r="H115" s="5">
        <v>0</v>
      </c>
      <c r="I115" s="5"/>
      <c r="J115" s="5"/>
      <c r="K115" s="5"/>
      <c r="L115" s="5"/>
      <c r="M115" s="231"/>
      <c r="N115" s="231"/>
      <c r="O115" s="231"/>
      <c r="P115" s="231"/>
      <c r="Q115" s="245">
        <f t="shared" si="24"/>
        <v>0</v>
      </c>
      <c r="R115" s="5"/>
      <c r="S115" s="5"/>
      <c r="T115" s="5"/>
      <c r="U115" s="5"/>
      <c r="V115" s="5"/>
      <c r="W115" s="5"/>
      <c r="X115" s="231"/>
      <c r="Y115" s="231"/>
      <c r="Z115" s="231"/>
      <c r="AA115" s="231"/>
      <c r="AB115" s="231"/>
      <c r="AC115" s="231"/>
      <c r="AD115" s="245">
        <f t="shared" si="18"/>
        <v>0</v>
      </c>
    </row>
    <row r="116" spans="1:30" ht="25.5" customHeight="1" thickBot="1">
      <c r="A116" s="356" t="s">
        <v>180</v>
      </c>
      <c r="B116" s="357"/>
      <c r="C116" s="232">
        <f>+D116/'Metas Muni'!G15</f>
        <v>0.6837606837606838</v>
      </c>
      <c r="D116" s="262">
        <f>IF(AD116=0,"N/A",Q116/AD116)</f>
        <v>0.6153846153846154</v>
      </c>
      <c r="E116" s="234">
        <f aca="true" t="shared" si="25" ref="E116:P116">SUM(E100:E115)</f>
        <v>3</v>
      </c>
      <c r="F116" s="234">
        <f t="shared" si="25"/>
        <v>0</v>
      </c>
      <c r="G116" s="234">
        <f t="shared" si="25"/>
        <v>2</v>
      </c>
      <c r="H116" s="234">
        <f t="shared" si="25"/>
        <v>3</v>
      </c>
      <c r="I116" s="234">
        <f t="shared" si="25"/>
        <v>0</v>
      </c>
      <c r="J116" s="234">
        <f t="shared" si="25"/>
        <v>0</v>
      </c>
      <c r="K116" s="234">
        <f t="shared" si="25"/>
        <v>0</v>
      </c>
      <c r="L116" s="234">
        <f t="shared" si="25"/>
        <v>0</v>
      </c>
      <c r="M116" s="234">
        <f t="shared" si="25"/>
        <v>0</v>
      </c>
      <c r="N116" s="234">
        <f t="shared" si="25"/>
        <v>0</v>
      </c>
      <c r="O116" s="234">
        <f t="shared" si="25"/>
        <v>0</v>
      </c>
      <c r="P116" s="234">
        <f t="shared" si="25"/>
        <v>0</v>
      </c>
      <c r="Q116" s="235">
        <f>SUM(Q100:Q115)</f>
        <v>8</v>
      </c>
      <c r="R116" s="234">
        <f>SUM(R100:R115)</f>
        <v>2</v>
      </c>
      <c r="S116" s="234">
        <f aca="true" t="shared" si="26" ref="S116:AC116">SUM(S100:S115)</f>
        <v>4</v>
      </c>
      <c r="T116" s="234">
        <f t="shared" si="26"/>
        <v>4</v>
      </c>
      <c r="U116" s="234">
        <f t="shared" si="26"/>
        <v>3</v>
      </c>
      <c r="V116" s="234">
        <f t="shared" si="26"/>
        <v>0</v>
      </c>
      <c r="W116" s="234">
        <f t="shared" si="26"/>
        <v>0</v>
      </c>
      <c r="X116" s="234">
        <f t="shared" si="26"/>
        <v>0</v>
      </c>
      <c r="Y116" s="234">
        <f t="shared" si="26"/>
        <v>0</v>
      </c>
      <c r="Z116" s="234">
        <f t="shared" si="26"/>
        <v>0</v>
      </c>
      <c r="AA116" s="234">
        <f t="shared" si="26"/>
        <v>0</v>
      </c>
      <c r="AB116" s="234">
        <f t="shared" si="26"/>
        <v>0</v>
      </c>
      <c r="AC116" s="234">
        <f t="shared" si="26"/>
        <v>0</v>
      </c>
      <c r="AD116" s="234">
        <f t="shared" si="18"/>
        <v>13</v>
      </c>
    </row>
    <row r="117" spans="1:30" ht="15.75" thickBot="1">
      <c r="A117" s="253" t="s">
        <v>129</v>
      </c>
      <c r="B117" s="253" t="s">
        <v>117</v>
      </c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31"/>
      <c r="P117" s="231"/>
      <c r="Q117" s="245">
        <f aca="true" t="shared" si="27" ref="Q117:Q128">SUM(E117:P117)</f>
        <v>0</v>
      </c>
      <c r="R117" s="5"/>
      <c r="S117" s="5"/>
      <c r="T117" s="5"/>
      <c r="U117" s="5"/>
      <c r="V117" s="5"/>
      <c r="W117" s="5"/>
      <c r="X117" s="231"/>
      <c r="Y117" s="231"/>
      <c r="Z117" s="231"/>
      <c r="AA117" s="231"/>
      <c r="AB117" s="231"/>
      <c r="AC117" s="231"/>
      <c r="AD117" s="245">
        <f t="shared" si="18"/>
        <v>0</v>
      </c>
    </row>
    <row r="118" spans="1:30" ht="15.75" thickBot="1">
      <c r="A118" s="253" t="s">
        <v>129</v>
      </c>
      <c r="B118" s="253" t="s">
        <v>118</v>
      </c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31"/>
      <c r="P118" s="231"/>
      <c r="Q118" s="245">
        <f t="shared" si="27"/>
        <v>0</v>
      </c>
      <c r="R118" s="5"/>
      <c r="S118" s="5"/>
      <c r="T118" s="5"/>
      <c r="U118" s="5"/>
      <c r="V118" s="5"/>
      <c r="W118" s="5"/>
      <c r="X118" s="231"/>
      <c r="Y118" s="231"/>
      <c r="Z118" s="231"/>
      <c r="AA118" s="231"/>
      <c r="AB118" s="231"/>
      <c r="AC118" s="231"/>
      <c r="AD118" s="245">
        <f t="shared" si="18"/>
        <v>0</v>
      </c>
    </row>
    <row r="119" spans="1:30" ht="15.75" thickBot="1">
      <c r="A119" s="253" t="s">
        <v>129</v>
      </c>
      <c r="B119" s="253" t="s">
        <v>119</v>
      </c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31"/>
      <c r="P119" s="231"/>
      <c r="Q119" s="245">
        <f t="shared" si="27"/>
        <v>0</v>
      </c>
      <c r="R119" s="5"/>
      <c r="S119" s="5"/>
      <c r="T119" s="5"/>
      <c r="U119" s="5"/>
      <c r="V119" s="5"/>
      <c r="W119" s="5"/>
      <c r="X119" s="231"/>
      <c r="Y119" s="231"/>
      <c r="Z119" s="231"/>
      <c r="AA119" s="231"/>
      <c r="AB119" s="231"/>
      <c r="AC119" s="231"/>
      <c r="AD119" s="245">
        <f t="shared" si="18"/>
        <v>0</v>
      </c>
    </row>
    <row r="120" spans="1:30" ht="15.75" thickBot="1">
      <c r="A120" s="253" t="s">
        <v>129</v>
      </c>
      <c r="B120" s="253" t="s">
        <v>120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31"/>
      <c r="P120" s="231"/>
      <c r="Q120" s="245">
        <f t="shared" si="27"/>
        <v>0</v>
      </c>
      <c r="R120" s="5"/>
      <c r="S120" s="5"/>
      <c r="T120" s="5"/>
      <c r="U120" s="5"/>
      <c r="V120" s="5"/>
      <c r="W120" s="5"/>
      <c r="X120" s="231"/>
      <c r="Y120" s="231"/>
      <c r="Z120" s="231"/>
      <c r="AA120" s="231"/>
      <c r="AB120" s="231"/>
      <c r="AC120" s="231"/>
      <c r="AD120" s="245">
        <f t="shared" si="18"/>
        <v>0</v>
      </c>
    </row>
    <row r="121" spans="1:30" ht="15.75" thickBot="1">
      <c r="A121" s="253" t="s">
        <v>129</v>
      </c>
      <c r="B121" s="253" t="s">
        <v>121</v>
      </c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31"/>
      <c r="P121" s="231"/>
      <c r="Q121" s="245">
        <f t="shared" si="27"/>
        <v>0</v>
      </c>
      <c r="R121" s="5"/>
      <c r="S121" s="5">
        <v>0</v>
      </c>
      <c r="T121" s="5"/>
      <c r="U121" s="5"/>
      <c r="V121" s="5"/>
      <c r="W121" s="5"/>
      <c r="X121" s="231"/>
      <c r="Y121" s="231"/>
      <c r="Z121" s="231"/>
      <c r="AA121" s="231"/>
      <c r="AB121" s="231"/>
      <c r="AC121" s="231"/>
      <c r="AD121" s="245">
        <f t="shared" si="18"/>
        <v>0</v>
      </c>
    </row>
    <row r="122" spans="1:30" ht="15.75" thickBot="1">
      <c r="A122" s="253" t="s">
        <v>129</v>
      </c>
      <c r="B122" s="253" t="s">
        <v>122</v>
      </c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31"/>
      <c r="P122" s="231"/>
      <c r="Q122" s="245">
        <f t="shared" si="27"/>
        <v>0</v>
      </c>
      <c r="R122" s="5"/>
      <c r="S122" s="5"/>
      <c r="T122" s="5"/>
      <c r="U122" s="5">
        <v>1</v>
      </c>
      <c r="V122" s="5"/>
      <c r="W122" s="5"/>
      <c r="X122" s="231"/>
      <c r="Y122" s="231"/>
      <c r="Z122" s="231"/>
      <c r="AA122" s="231"/>
      <c r="AB122" s="231"/>
      <c r="AC122" s="231"/>
      <c r="AD122" s="245">
        <f t="shared" si="18"/>
        <v>1</v>
      </c>
    </row>
    <row r="123" spans="1:30" ht="15.75" thickBot="1">
      <c r="A123" s="253" t="s">
        <v>129</v>
      </c>
      <c r="B123" s="253" t="s">
        <v>123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31"/>
      <c r="P123" s="231"/>
      <c r="Q123" s="245">
        <f t="shared" si="27"/>
        <v>0</v>
      </c>
      <c r="R123" s="5"/>
      <c r="S123" s="5"/>
      <c r="T123" s="5"/>
      <c r="U123" s="5"/>
      <c r="V123" s="5"/>
      <c r="W123" s="5"/>
      <c r="X123" s="231"/>
      <c r="Y123" s="231"/>
      <c r="Z123" s="231"/>
      <c r="AA123" s="231"/>
      <c r="AB123" s="231"/>
      <c r="AC123" s="231"/>
      <c r="AD123" s="245">
        <f t="shared" si="18"/>
        <v>0</v>
      </c>
    </row>
    <row r="124" spans="1:30" ht="15.75" thickBot="1">
      <c r="A124" s="253" t="s">
        <v>129</v>
      </c>
      <c r="B124" s="253" t="s">
        <v>124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31"/>
      <c r="P124" s="231"/>
      <c r="Q124" s="245">
        <f t="shared" si="27"/>
        <v>0</v>
      </c>
      <c r="R124" s="5"/>
      <c r="S124" s="5"/>
      <c r="T124" s="5"/>
      <c r="U124" s="5"/>
      <c r="V124" s="5"/>
      <c r="W124" s="5"/>
      <c r="X124" s="231"/>
      <c r="Y124" s="231"/>
      <c r="Z124" s="231"/>
      <c r="AA124" s="231"/>
      <c r="AB124" s="231"/>
      <c r="AC124" s="231"/>
      <c r="AD124" s="245">
        <f t="shared" si="18"/>
        <v>0</v>
      </c>
    </row>
    <row r="125" spans="1:30" ht="15.75" thickBot="1">
      <c r="A125" s="253" t="s">
        <v>129</v>
      </c>
      <c r="B125" s="253" t="s">
        <v>125</v>
      </c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31"/>
      <c r="P125" s="231"/>
      <c r="Q125" s="245">
        <f t="shared" si="27"/>
        <v>0</v>
      </c>
      <c r="R125" s="5"/>
      <c r="S125" s="5"/>
      <c r="T125" s="5"/>
      <c r="U125" s="5"/>
      <c r="V125" s="5"/>
      <c r="W125" s="5"/>
      <c r="X125" s="231"/>
      <c r="Y125" s="231"/>
      <c r="Z125" s="231"/>
      <c r="AA125" s="231"/>
      <c r="AB125" s="231"/>
      <c r="AC125" s="231"/>
      <c r="AD125" s="245">
        <f t="shared" si="18"/>
        <v>0</v>
      </c>
    </row>
    <row r="126" spans="1:30" ht="15.75" thickBot="1">
      <c r="A126" s="253" t="s">
        <v>129</v>
      </c>
      <c r="B126" s="253" t="s">
        <v>126</v>
      </c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31"/>
      <c r="P126" s="231"/>
      <c r="Q126" s="245">
        <f t="shared" si="27"/>
        <v>0</v>
      </c>
      <c r="R126" s="5"/>
      <c r="S126" s="5"/>
      <c r="T126" s="5"/>
      <c r="U126" s="5"/>
      <c r="V126" s="5"/>
      <c r="W126" s="5"/>
      <c r="X126" s="231"/>
      <c r="Y126" s="231"/>
      <c r="Z126" s="231"/>
      <c r="AA126" s="231"/>
      <c r="AB126" s="231"/>
      <c r="AC126" s="231"/>
      <c r="AD126" s="245">
        <f t="shared" si="18"/>
        <v>0</v>
      </c>
    </row>
    <row r="127" spans="1:30" ht="15.75" thickBot="1">
      <c r="A127" s="253" t="s">
        <v>129</v>
      </c>
      <c r="B127" s="253" t="s">
        <v>127</v>
      </c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31"/>
      <c r="P127" s="231"/>
      <c r="Q127" s="245">
        <f t="shared" si="27"/>
        <v>0</v>
      </c>
      <c r="R127" s="5"/>
      <c r="S127" s="5"/>
      <c r="T127" s="5"/>
      <c r="U127" s="5"/>
      <c r="V127" s="5"/>
      <c r="W127" s="5"/>
      <c r="X127" s="231"/>
      <c r="Y127" s="231"/>
      <c r="Z127" s="231"/>
      <c r="AA127" s="231"/>
      <c r="AB127" s="231"/>
      <c r="AC127" s="231"/>
      <c r="AD127" s="245">
        <f t="shared" si="18"/>
        <v>0</v>
      </c>
    </row>
    <row r="128" spans="1:30" ht="15.75" thickBot="1">
      <c r="A128" s="253" t="s">
        <v>129</v>
      </c>
      <c r="B128" s="253" t="s">
        <v>128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31"/>
      <c r="P128" s="231"/>
      <c r="Q128" s="245">
        <f t="shared" si="27"/>
        <v>0</v>
      </c>
      <c r="R128" s="5"/>
      <c r="S128" s="5"/>
      <c r="T128" s="5"/>
      <c r="U128" s="5"/>
      <c r="V128" s="5"/>
      <c r="W128" s="5"/>
      <c r="X128" s="231"/>
      <c r="Y128" s="231"/>
      <c r="Z128" s="231"/>
      <c r="AA128" s="231"/>
      <c r="AB128" s="231"/>
      <c r="AC128" s="231"/>
      <c r="AD128" s="245">
        <f t="shared" si="18"/>
        <v>0</v>
      </c>
    </row>
    <row r="129" spans="1:30" ht="15.75" thickBot="1">
      <c r="A129" s="356" t="s">
        <v>181</v>
      </c>
      <c r="B129" s="357"/>
      <c r="C129" s="232">
        <f>+D129/'Metas Muni'!G16</f>
        <v>0</v>
      </c>
      <c r="D129" s="262">
        <f>IF(AD129=0,"N/A",Q129/AD129)</f>
        <v>0</v>
      </c>
      <c r="E129" s="234">
        <f aca="true" t="shared" si="28" ref="E129:P129">SUM(E117:E128)</f>
        <v>0</v>
      </c>
      <c r="F129" s="234">
        <f t="shared" si="28"/>
        <v>0</v>
      </c>
      <c r="G129" s="234">
        <f t="shared" si="28"/>
        <v>0</v>
      </c>
      <c r="H129" s="234">
        <f t="shared" si="28"/>
        <v>0</v>
      </c>
      <c r="I129" s="234">
        <f t="shared" si="28"/>
        <v>0</v>
      </c>
      <c r="J129" s="234">
        <f t="shared" si="28"/>
        <v>0</v>
      </c>
      <c r="K129" s="234">
        <f t="shared" si="28"/>
        <v>0</v>
      </c>
      <c r="L129" s="234">
        <f t="shared" si="28"/>
        <v>0</v>
      </c>
      <c r="M129" s="234">
        <f t="shared" si="28"/>
        <v>0</v>
      </c>
      <c r="N129" s="234">
        <f t="shared" si="28"/>
        <v>0</v>
      </c>
      <c r="O129" s="234">
        <f t="shared" si="28"/>
        <v>0</v>
      </c>
      <c r="P129" s="234">
        <f t="shared" si="28"/>
        <v>0</v>
      </c>
      <c r="Q129" s="235">
        <f>SUM(Q117:Q128)</f>
        <v>0</v>
      </c>
      <c r="R129" s="234">
        <f>SUM(R117:R128)</f>
        <v>0</v>
      </c>
      <c r="S129" s="234">
        <f aca="true" t="shared" si="29" ref="S129:AC129">SUM(S117:S128)</f>
        <v>0</v>
      </c>
      <c r="T129" s="234">
        <f t="shared" si="29"/>
        <v>0</v>
      </c>
      <c r="U129" s="234">
        <f t="shared" si="29"/>
        <v>1</v>
      </c>
      <c r="V129" s="234">
        <f t="shared" si="29"/>
        <v>0</v>
      </c>
      <c r="W129" s="234">
        <f t="shared" si="29"/>
        <v>0</v>
      </c>
      <c r="X129" s="234">
        <f t="shared" si="29"/>
        <v>0</v>
      </c>
      <c r="Y129" s="234">
        <f t="shared" si="29"/>
        <v>0</v>
      </c>
      <c r="Z129" s="234">
        <f t="shared" si="29"/>
        <v>0</v>
      </c>
      <c r="AA129" s="234">
        <f t="shared" si="29"/>
        <v>0</v>
      </c>
      <c r="AB129" s="234">
        <f t="shared" si="29"/>
        <v>0</v>
      </c>
      <c r="AC129" s="234">
        <f t="shared" si="29"/>
        <v>0</v>
      </c>
      <c r="AD129" s="234">
        <f t="shared" si="18"/>
        <v>1</v>
      </c>
    </row>
    <row r="130" spans="1:30" ht="15.75" thickBot="1">
      <c r="A130" s="253" t="s">
        <v>143</v>
      </c>
      <c r="B130" s="253" t="s">
        <v>130</v>
      </c>
      <c r="C130" s="4"/>
      <c r="D130" s="4"/>
      <c r="E130" s="5"/>
      <c r="F130" s="5"/>
      <c r="G130" s="5">
        <v>0</v>
      </c>
      <c r="H130" s="5"/>
      <c r="I130" s="5"/>
      <c r="J130" s="5"/>
      <c r="K130" s="231"/>
      <c r="L130" s="231"/>
      <c r="M130" s="231"/>
      <c r="N130" s="231"/>
      <c r="O130" s="231"/>
      <c r="P130" s="231"/>
      <c r="Q130" s="245">
        <f aca="true" t="shared" si="30" ref="Q130:Q142">SUM(E130:P130)</f>
        <v>0</v>
      </c>
      <c r="R130" s="5">
        <v>0</v>
      </c>
      <c r="S130" s="5"/>
      <c r="T130" s="5"/>
      <c r="U130" s="5">
        <v>0</v>
      </c>
      <c r="V130" s="5"/>
      <c r="W130" s="5"/>
      <c r="X130" s="5"/>
      <c r="Y130" s="231"/>
      <c r="Z130" s="231"/>
      <c r="AA130" s="231"/>
      <c r="AB130" s="231"/>
      <c r="AC130" s="231"/>
      <c r="AD130" s="245">
        <f t="shared" si="18"/>
        <v>0</v>
      </c>
    </row>
    <row r="131" spans="1:30" ht="15.75" thickBot="1">
      <c r="A131" s="253" t="s">
        <v>143</v>
      </c>
      <c r="B131" s="253" t="s">
        <v>131</v>
      </c>
      <c r="C131" s="4"/>
      <c r="D131" s="4"/>
      <c r="E131" s="5"/>
      <c r="F131" s="5"/>
      <c r="G131" s="5"/>
      <c r="H131" s="5"/>
      <c r="I131" s="5"/>
      <c r="J131" s="5"/>
      <c r="K131" s="231"/>
      <c r="L131" s="231"/>
      <c r="M131" s="231"/>
      <c r="N131" s="231"/>
      <c r="O131" s="231"/>
      <c r="P131" s="231"/>
      <c r="Q131" s="245">
        <f t="shared" si="30"/>
        <v>0</v>
      </c>
      <c r="R131" s="5"/>
      <c r="S131" s="5"/>
      <c r="T131" s="5"/>
      <c r="U131" s="5"/>
      <c r="V131" s="5"/>
      <c r="W131" s="5"/>
      <c r="X131" s="5"/>
      <c r="Y131" s="231"/>
      <c r="Z131" s="231"/>
      <c r="AA131" s="231"/>
      <c r="AB131" s="231"/>
      <c r="AC131" s="231"/>
      <c r="AD131" s="245">
        <f t="shared" si="18"/>
        <v>0</v>
      </c>
    </row>
    <row r="132" spans="1:30" ht="15.75" thickBot="1">
      <c r="A132" s="253" t="s">
        <v>143</v>
      </c>
      <c r="B132" s="253" t="s">
        <v>132</v>
      </c>
      <c r="C132" s="4"/>
      <c r="D132" s="4"/>
      <c r="E132" s="5"/>
      <c r="F132" s="5"/>
      <c r="G132" s="5"/>
      <c r="H132" s="5"/>
      <c r="I132" s="5"/>
      <c r="J132" s="5"/>
      <c r="K132" s="231"/>
      <c r="L132" s="231"/>
      <c r="M132" s="231"/>
      <c r="N132" s="231"/>
      <c r="O132" s="231"/>
      <c r="P132" s="231"/>
      <c r="Q132" s="245">
        <f t="shared" si="30"/>
        <v>0</v>
      </c>
      <c r="R132" s="5">
        <v>1</v>
      </c>
      <c r="S132" s="5"/>
      <c r="T132" s="5"/>
      <c r="U132" s="5"/>
      <c r="V132" s="5"/>
      <c r="W132" s="5"/>
      <c r="X132" s="5"/>
      <c r="Y132" s="231"/>
      <c r="Z132" s="231"/>
      <c r="AA132" s="231"/>
      <c r="AB132" s="231"/>
      <c r="AC132" s="231"/>
      <c r="AD132" s="245">
        <f t="shared" si="18"/>
        <v>1</v>
      </c>
    </row>
    <row r="133" spans="1:30" ht="15.75" thickBot="1">
      <c r="A133" s="253" t="s">
        <v>143</v>
      </c>
      <c r="B133" s="253" t="s">
        <v>133</v>
      </c>
      <c r="C133" s="4"/>
      <c r="D133" s="4"/>
      <c r="E133" s="5"/>
      <c r="F133" s="5"/>
      <c r="G133" s="5"/>
      <c r="H133" s="5"/>
      <c r="I133" s="5"/>
      <c r="J133" s="5"/>
      <c r="K133" s="231"/>
      <c r="L133" s="231"/>
      <c r="M133" s="231"/>
      <c r="N133" s="231"/>
      <c r="O133" s="231"/>
      <c r="P133" s="231"/>
      <c r="Q133" s="245">
        <f t="shared" si="30"/>
        <v>0</v>
      </c>
      <c r="R133" s="5"/>
      <c r="S133" s="5">
        <v>1</v>
      </c>
      <c r="T133" s="5">
        <v>1</v>
      </c>
      <c r="U133" s="5">
        <v>0</v>
      </c>
      <c r="V133" s="5"/>
      <c r="W133" s="5"/>
      <c r="X133" s="5"/>
      <c r="Y133" s="231"/>
      <c r="Z133" s="231"/>
      <c r="AA133" s="231"/>
      <c r="AB133" s="231"/>
      <c r="AC133" s="231"/>
      <c r="AD133" s="245">
        <f t="shared" si="18"/>
        <v>2</v>
      </c>
    </row>
    <row r="134" spans="1:30" ht="15.75" thickBot="1">
      <c r="A134" s="253" t="s">
        <v>143</v>
      </c>
      <c r="B134" s="253" t="s">
        <v>134</v>
      </c>
      <c r="C134" s="4"/>
      <c r="D134" s="4"/>
      <c r="E134" s="5"/>
      <c r="F134" s="5"/>
      <c r="G134" s="5"/>
      <c r="H134" s="5"/>
      <c r="I134" s="5"/>
      <c r="J134" s="5"/>
      <c r="K134" s="231"/>
      <c r="L134" s="231"/>
      <c r="M134" s="231"/>
      <c r="N134" s="231"/>
      <c r="O134" s="231"/>
      <c r="P134" s="231"/>
      <c r="Q134" s="245">
        <f t="shared" si="30"/>
        <v>0</v>
      </c>
      <c r="R134" s="5"/>
      <c r="S134" s="5"/>
      <c r="T134" s="5"/>
      <c r="U134" s="5"/>
      <c r="V134" s="5"/>
      <c r="W134" s="5"/>
      <c r="X134" s="5"/>
      <c r="Y134" s="231"/>
      <c r="Z134" s="231"/>
      <c r="AA134" s="231"/>
      <c r="AB134" s="231"/>
      <c r="AC134" s="231"/>
      <c r="AD134" s="245">
        <f t="shared" si="18"/>
        <v>0</v>
      </c>
    </row>
    <row r="135" spans="1:30" ht="15.75" thickBot="1">
      <c r="A135" s="253" t="s">
        <v>143</v>
      </c>
      <c r="B135" s="253" t="s">
        <v>135</v>
      </c>
      <c r="C135" s="4"/>
      <c r="D135" s="4"/>
      <c r="E135" s="5"/>
      <c r="F135" s="5"/>
      <c r="G135" s="5"/>
      <c r="H135" s="5"/>
      <c r="I135" s="5"/>
      <c r="J135" s="5"/>
      <c r="K135" s="231"/>
      <c r="L135" s="231"/>
      <c r="M135" s="231"/>
      <c r="N135" s="231"/>
      <c r="O135" s="231"/>
      <c r="P135" s="231"/>
      <c r="Q135" s="245">
        <f t="shared" si="30"/>
        <v>0</v>
      </c>
      <c r="R135" s="5"/>
      <c r="S135" s="5"/>
      <c r="T135" s="5"/>
      <c r="U135" s="5">
        <v>1</v>
      </c>
      <c r="V135" s="5"/>
      <c r="W135" s="5"/>
      <c r="X135" s="5"/>
      <c r="Y135" s="231"/>
      <c r="Z135" s="231"/>
      <c r="AA135" s="231"/>
      <c r="AB135" s="231"/>
      <c r="AC135" s="231"/>
      <c r="AD135" s="245">
        <f t="shared" si="18"/>
        <v>1</v>
      </c>
    </row>
    <row r="136" spans="1:30" ht="15.75" thickBot="1">
      <c r="A136" s="253" t="s">
        <v>143</v>
      </c>
      <c r="B136" s="253" t="s">
        <v>136</v>
      </c>
      <c r="C136" s="4"/>
      <c r="D136" s="4"/>
      <c r="E136" s="5"/>
      <c r="F136" s="5"/>
      <c r="G136" s="5"/>
      <c r="H136" s="5"/>
      <c r="I136" s="5"/>
      <c r="J136" s="5"/>
      <c r="K136" s="231"/>
      <c r="L136" s="231"/>
      <c r="M136" s="231"/>
      <c r="N136" s="231"/>
      <c r="O136" s="231"/>
      <c r="P136" s="231"/>
      <c r="Q136" s="245">
        <f t="shared" si="30"/>
        <v>0</v>
      </c>
      <c r="R136" s="5"/>
      <c r="S136" s="5"/>
      <c r="T136" s="5"/>
      <c r="U136" s="5"/>
      <c r="V136" s="5"/>
      <c r="W136" s="5"/>
      <c r="X136" s="5"/>
      <c r="Y136" s="231"/>
      <c r="Z136" s="231"/>
      <c r="AA136" s="231"/>
      <c r="AB136" s="231"/>
      <c r="AC136" s="231"/>
      <c r="AD136" s="245">
        <f t="shared" si="18"/>
        <v>0</v>
      </c>
    </row>
    <row r="137" spans="1:30" ht="15.75" thickBot="1">
      <c r="A137" s="253" t="s">
        <v>143</v>
      </c>
      <c r="B137" s="253" t="s">
        <v>137</v>
      </c>
      <c r="C137" s="4"/>
      <c r="D137" s="4"/>
      <c r="E137" s="5"/>
      <c r="F137" s="5"/>
      <c r="G137" s="5"/>
      <c r="H137" s="5"/>
      <c r="I137" s="5"/>
      <c r="J137" s="5"/>
      <c r="K137" s="231"/>
      <c r="L137" s="231"/>
      <c r="M137" s="231"/>
      <c r="N137" s="231"/>
      <c r="O137" s="231"/>
      <c r="P137" s="231"/>
      <c r="Q137" s="245">
        <f t="shared" si="30"/>
        <v>0</v>
      </c>
      <c r="R137" s="5"/>
      <c r="S137" s="5"/>
      <c r="T137" s="5"/>
      <c r="U137" s="5"/>
      <c r="V137" s="5"/>
      <c r="W137" s="5"/>
      <c r="X137" s="5"/>
      <c r="Y137" s="231"/>
      <c r="Z137" s="231"/>
      <c r="AA137" s="231"/>
      <c r="AB137" s="231"/>
      <c r="AC137" s="231"/>
      <c r="AD137" s="245">
        <f t="shared" si="18"/>
        <v>0</v>
      </c>
    </row>
    <row r="138" spans="1:30" ht="15.75" thickBot="1">
      <c r="A138" s="253" t="s">
        <v>143</v>
      </c>
      <c r="B138" s="253" t="s">
        <v>138</v>
      </c>
      <c r="C138" s="4"/>
      <c r="D138" s="4"/>
      <c r="E138" s="5"/>
      <c r="F138" s="5"/>
      <c r="G138" s="5"/>
      <c r="H138" s="5"/>
      <c r="I138" s="5"/>
      <c r="J138" s="5"/>
      <c r="K138" s="231"/>
      <c r="L138" s="231"/>
      <c r="M138" s="231"/>
      <c r="N138" s="231"/>
      <c r="O138" s="231"/>
      <c r="P138" s="231"/>
      <c r="Q138" s="245">
        <f t="shared" si="30"/>
        <v>0</v>
      </c>
      <c r="R138" s="5"/>
      <c r="S138" s="5"/>
      <c r="T138" s="5"/>
      <c r="U138" s="5"/>
      <c r="V138" s="5"/>
      <c r="W138" s="5"/>
      <c r="X138" s="5"/>
      <c r="Y138" s="231"/>
      <c r="Z138" s="231"/>
      <c r="AA138" s="231"/>
      <c r="AB138" s="231"/>
      <c r="AC138" s="231"/>
      <c r="AD138" s="245">
        <f t="shared" si="18"/>
        <v>0</v>
      </c>
    </row>
    <row r="139" spans="1:30" ht="15.75" thickBot="1">
      <c r="A139" s="253" t="s">
        <v>143</v>
      </c>
      <c r="B139" s="253" t="s">
        <v>139</v>
      </c>
      <c r="C139" s="4"/>
      <c r="D139" s="4"/>
      <c r="E139" s="5"/>
      <c r="F139" s="5"/>
      <c r="G139" s="5"/>
      <c r="H139" s="5"/>
      <c r="I139" s="5"/>
      <c r="J139" s="5"/>
      <c r="K139" s="231"/>
      <c r="L139" s="231"/>
      <c r="M139" s="231"/>
      <c r="N139" s="231"/>
      <c r="O139" s="231"/>
      <c r="P139" s="231"/>
      <c r="Q139" s="245">
        <f t="shared" si="30"/>
        <v>0</v>
      </c>
      <c r="R139" s="5"/>
      <c r="S139" s="5"/>
      <c r="T139" s="5"/>
      <c r="U139" s="5"/>
      <c r="V139" s="5"/>
      <c r="W139" s="5"/>
      <c r="X139" s="5"/>
      <c r="Y139" s="231"/>
      <c r="Z139" s="231"/>
      <c r="AA139" s="231"/>
      <c r="AB139" s="231"/>
      <c r="AC139" s="231"/>
      <c r="AD139" s="245">
        <f t="shared" si="18"/>
        <v>0</v>
      </c>
    </row>
    <row r="140" spans="1:30" ht="15.75" thickBot="1">
      <c r="A140" s="253" t="s">
        <v>143</v>
      </c>
      <c r="B140" s="253" t="s">
        <v>140</v>
      </c>
      <c r="C140" s="4"/>
      <c r="D140" s="4"/>
      <c r="E140" s="5"/>
      <c r="F140" s="5"/>
      <c r="G140" s="5"/>
      <c r="H140" s="5"/>
      <c r="I140" s="5"/>
      <c r="J140" s="5"/>
      <c r="K140" s="231"/>
      <c r="L140" s="231"/>
      <c r="M140" s="231"/>
      <c r="N140" s="231"/>
      <c r="O140" s="231"/>
      <c r="P140" s="231"/>
      <c r="Q140" s="245">
        <f t="shared" si="30"/>
        <v>0</v>
      </c>
      <c r="R140" s="5"/>
      <c r="S140" s="5"/>
      <c r="T140" s="5"/>
      <c r="U140" s="5">
        <v>0</v>
      </c>
      <c r="V140" s="5"/>
      <c r="W140" s="5"/>
      <c r="X140" s="5"/>
      <c r="Y140" s="231"/>
      <c r="Z140" s="231"/>
      <c r="AA140" s="231"/>
      <c r="AB140" s="231"/>
      <c r="AC140" s="231"/>
      <c r="AD140" s="245">
        <f t="shared" si="18"/>
        <v>0</v>
      </c>
    </row>
    <row r="141" spans="1:30" ht="15.75" thickBot="1">
      <c r="A141" s="253" t="s">
        <v>143</v>
      </c>
      <c r="B141" s="253" t="s">
        <v>141</v>
      </c>
      <c r="C141" s="4"/>
      <c r="D141" s="4"/>
      <c r="E141" s="5"/>
      <c r="F141" s="5"/>
      <c r="G141" s="5"/>
      <c r="H141" s="5"/>
      <c r="I141" s="5"/>
      <c r="J141" s="5"/>
      <c r="K141" s="231"/>
      <c r="L141" s="231"/>
      <c r="M141" s="231"/>
      <c r="N141" s="231"/>
      <c r="O141" s="231"/>
      <c r="P141" s="231"/>
      <c r="Q141" s="245">
        <f t="shared" si="30"/>
        <v>0</v>
      </c>
      <c r="R141" s="5"/>
      <c r="S141" s="5"/>
      <c r="T141" s="5"/>
      <c r="U141" s="5"/>
      <c r="V141" s="5"/>
      <c r="W141" s="5"/>
      <c r="X141" s="5"/>
      <c r="Y141" s="231"/>
      <c r="Z141" s="231"/>
      <c r="AA141" s="231"/>
      <c r="AB141" s="231"/>
      <c r="AC141" s="231"/>
      <c r="AD141" s="245">
        <f t="shared" si="18"/>
        <v>0</v>
      </c>
    </row>
    <row r="142" spans="1:30" ht="15.75" thickBot="1">
      <c r="A142" s="253" t="s">
        <v>143</v>
      </c>
      <c r="B142" s="253" t="s">
        <v>142</v>
      </c>
      <c r="C142" s="4"/>
      <c r="D142" s="4"/>
      <c r="E142" s="5"/>
      <c r="F142" s="5"/>
      <c r="G142" s="5"/>
      <c r="H142" s="5"/>
      <c r="I142" s="5"/>
      <c r="J142" s="5"/>
      <c r="K142" s="231"/>
      <c r="L142" s="231"/>
      <c r="M142" s="231"/>
      <c r="N142" s="231"/>
      <c r="O142" s="231"/>
      <c r="P142" s="231"/>
      <c r="Q142" s="245">
        <f t="shared" si="30"/>
        <v>0</v>
      </c>
      <c r="R142" s="5"/>
      <c r="S142" s="5"/>
      <c r="T142" s="5"/>
      <c r="U142" s="5"/>
      <c r="V142" s="5"/>
      <c r="W142" s="5"/>
      <c r="X142" s="5"/>
      <c r="Y142" s="231"/>
      <c r="Z142" s="231"/>
      <c r="AA142" s="231"/>
      <c r="AB142" s="231"/>
      <c r="AC142" s="231"/>
      <c r="AD142" s="245">
        <f t="shared" si="18"/>
        <v>0</v>
      </c>
    </row>
    <row r="143" spans="1:30" ht="15.75" thickBot="1">
      <c r="A143" s="356" t="s">
        <v>182</v>
      </c>
      <c r="B143" s="357"/>
      <c r="C143" s="232">
        <f>+D143/'Metas Muni'!G17</f>
        <v>0</v>
      </c>
      <c r="D143" s="262">
        <f>IF(AD143=0,"N/A",Q143/AD143)</f>
        <v>0</v>
      </c>
      <c r="E143" s="234">
        <f>SUM(E130:E142)</f>
        <v>0</v>
      </c>
      <c r="F143" s="234">
        <f aca="true" t="shared" si="31" ref="F143:P143">SUM(F130:F142)</f>
        <v>0</v>
      </c>
      <c r="G143" s="234">
        <f t="shared" si="31"/>
        <v>0</v>
      </c>
      <c r="H143" s="234">
        <f t="shared" si="31"/>
        <v>0</v>
      </c>
      <c r="I143" s="234">
        <f t="shared" si="31"/>
        <v>0</v>
      </c>
      <c r="J143" s="234">
        <f t="shared" si="31"/>
        <v>0</v>
      </c>
      <c r="K143" s="234">
        <f t="shared" si="31"/>
        <v>0</v>
      </c>
      <c r="L143" s="234">
        <f t="shared" si="31"/>
        <v>0</v>
      </c>
      <c r="M143" s="234">
        <f t="shared" si="31"/>
        <v>0</v>
      </c>
      <c r="N143" s="234">
        <f t="shared" si="31"/>
        <v>0</v>
      </c>
      <c r="O143" s="234">
        <f t="shared" si="31"/>
        <v>0</v>
      </c>
      <c r="P143" s="234">
        <f t="shared" si="31"/>
        <v>0</v>
      </c>
      <c r="Q143" s="235">
        <f>SUM(Q130:Q142)</f>
        <v>0</v>
      </c>
      <c r="R143" s="234">
        <f>SUM(R130:R142)</f>
        <v>1</v>
      </c>
      <c r="S143" s="234">
        <f aca="true" t="shared" si="32" ref="S143:AC143">SUM(S130:S142)</f>
        <v>1</v>
      </c>
      <c r="T143" s="234">
        <f t="shared" si="32"/>
        <v>1</v>
      </c>
      <c r="U143" s="234">
        <f t="shared" si="32"/>
        <v>1</v>
      </c>
      <c r="V143" s="234">
        <f t="shared" si="32"/>
        <v>0</v>
      </c>
      <c r="W143" s="234">
        <f t="shared" si="32"/>
        <v>0</v>
      </c>
      <c r="X143" s="234">
        <f t="shared" si="32"/>
        <v>0</v>
      </c>
      <c r="Y143" s="234">
        <f t="shared" si="32"/>
        <v>0</v>
      </c>
      <c r="Z143" s="234">
        <f t="shared" si="32"/>
        <v>0</v>
      </c>
      <c r="AA143" s="234">
        <f t="shared" si="32"/>
        <v>0</v>
      </c>
      <c r="AB143" s="234">
        <f t="shared" si="32"/>
        <v>0</v>
      </c>
      <c r="AC143" s="234">
        <f t="shared" si="32"/>
        <v>0</v>
      </c>
      <c r="AD143" s="234">
        <f t="shared" si="18"/>
        <v>4</v>
      </c>
    </row>
    <row r="144" spans="1:30" s="268" customFormat="1" ht="15.75" thickBot="1">
      <c r="A144" s="253" t="s">
        <v>148</v>
      </c>
      <c r="B144" s="253" t="s">
        <v>144</v>
      </c>
      <c r="C144" s="4"/>
      <c r="D144" s="4"/>
      <c r="E144" s="35"/>
      <c r="F144" s="35"/>
      <c r="G144" s="35">
        <v>1</v>
      </c>
      <c r="H144" s="35">
        <v>3</v>
      </c>
      <c r="I144" s="35"/>
      <c r="J144" s="35"/>
      <c r="K144" s="36"/>
      <c r="L144" s="36"/>
      <c r="M144" s="36"/>
      <c r="N144" s="40"/>
      <c r="O144" s="303"/>
      <c r="P144" s="2"/>
      <c r="Q144" s="245">
        <f>SUM(E144:P144)</f>
        <v>4</v>
      </c>
      <c r="R144" s="33"/>
      <c r="S144" s="33"/>
      <c r="T144" s="33">
        <v>1</v>
      </c>
      <c r="U144" s="33">
        <v>2</v>
      </c>
      <c r="V144" s="33"/>
      <c r="W144" s="33"/>
      <c r="X144" s="33"/>
      <c r="Y144" s="30"/>
      <c r="Z144" s="38"/>
      <c r="AA144" s="40"/>
      <c r="AB144" s="3"/>
      <c r="AC144" s="3"/>
      <c r="AD144" s="245">
        <f t="shared" si="18"/>
        <v>3</v>
      </c>
    </row>
    <row r="145" spans="1:30" ht="15.75" thickBot="1">
      <c r="A145" s="253" t="s">
        <v>148</v>
      </c>
      <c r="B145" s="253" t="s">
        <v>145</v>
      </c>
      <c r="C145" s="4"/>
      <c r="D145" s="4"/>
      <c r="E145" s="35"/>
      <c r="F145" s="35"/>
      <c r="G145" s="35"/>
      <c r="H145" s="35"/>
      <c r="I145" s="35"/>
      <c r="J145" s="35"/>
      <c r="K145" s="37"/>
      <c r="L145" s="37"/>
      <c r="M145" s="37"/>
      <c r="N145"/>
      <c r="O145"/>
      <c r="P145"/>
      <c r="Q145" s="245">
        <f>SUM(E145:P145)</f>
        <v>0</v>
      </c>
      <c r="R145" s="33"/>
      <c r="S145" s="33"/>
      <c r="T145" s="33"/>
      <c r="U145" s="33"/>
      <c r="V145" s="33"/>
      <c r="W145" s="33"/>
      <c r="X145" s="33"/>
      <c r="Y145" s="34"/>
      <c r="Z145" s="37"/>
      <c r="AA145" s="129"/>
      <c r="AB145"/>
      <c r="AC145"/>
      <c r="AD145" s="245">
        <f t="shared" si="18"/>
        <v>0</v>
      </c>
    </row>
    <row r="146" spans="1:30" ht="15.75" thickBot="1">
      <c r="A146" s="253" t="s">
        <v>148</v>
      </c>
      <c r="B146" s="253" t="s">
        <v>146</v>
      </c>
      <c r="C146" s="4"/>
      <c r="D146" s="4"/>
      <c r="E146" s="35"/>
      <c r="F146" s="35"/>
      <c r="G146" s="35"/>
      <c r="H146" s="35"/>
      <c r="I146" s="35"/>
      <c r="J146" s="35"/>
      <c r="K146" s="37"/>
      <c r="L146" s="37"/>
      <c r="M146" s="37"/>
      <c r="N146"/>
      <c r="O146"/>
      <c r="P146"/>
      <c r="Q146" s="245">
        <f>SUM(E146:P146)</f>
        <v>0</v>
      </c>
      <c r="R146" s="33"/>
      <c r="S146" s="33"/>
      <c r="T146" s="33"/>
      <c r="U146" s="33"/>
      <c r="V146" s="33"/>
      <c r="W146" s="33"/>
      <c r="X146" s="33"/>
      <c r="Y146" s="34"/>
      <c r="Z146" s="34"/>
      <c r="AA146" s="129"/>
      <c r="AB146"/>
      <c r="AC146"/>
      <c r="AD146" s="245">
        <f t="shared" si="18"/>
        <v>0</v>
      </c>
    </row>
    <row r="147" spans="1:30" ht="15.75" thickBot="1">
      <c r="A147" s="253" t="s">
        <v>148</v>
      </c>
      <c r="B147" s="253" t="s">
        <v>147</v>
      </c>
      <c r="C147" s="4"/>
      <c r="D147" s="4"/>
      <c r="E147" s="35"/>
      <c r="F147" s="35"/>
      <c r="G147" s="35"/>
      <c r="H147" s="35"/>
      <c r="I147" s="35"/>
      <c r="J147" s="35"/>
      <c r="K147" s="37"/>
      <c r="L147" s="37"/>
      <c r="M147" s="37"/>
      <c r="N147"/>
      <c r="O147"/>
      <c r="P147"/>
      <c r="Q147" s="245">
        <f>SUM(E147:P147)</f>
        <v>0</v>
      </c>
      <c r="R147" s="42"/>
      <c r="S147" s="5"/>
      <c r="T147" s="5"/>
      <c r="U147" s="5"/>
      <c r="V147" s="5"/>
      <c r="W147" s="5"/>
      <c r="X147" s="5"/>
      <c r="Y147"/>
      <c r="Z147"/>
      <c r="AA147" s="129"/>
      <c r="AB147"/>
      <c r="AC147"/>
      <c r="AD147" s="245">
        <f t="shared" si="18"/>
        <v>0</v>
      </c>
    </row>
    <row r="148" spans="1:30" ht="15.75" thickBot="1">
      <c r="A148" s="356" t="s">
        <v>183</v>
      </c>
      <c r="B148" s="357"/>
      <c r="C148" s="232">
        <f>+D148/'Metas Muni'!G18</f>
        <v>1.4814814814814814</v>
      </c>
      <c r="D148" s="262">
        <f>IF(AD148=0,"N/A",Q148/AD148)</f>
        <v>1.3333333333333333</v>
      </c>
      <c r="E148" s="234">
        <f>SUM(E144:E147)</f>
        <v>0</v>
      </c>
      <c r="F148" s="234">
        <f aca="true" t="shared" si="33" ref="F148:P148">SUM(F144:F147)</f>
        <v>0</v>
      </c>
      <c r="G148" s="234">
        <f t="shared" si="33"/>
        <v>1</v>
      </c>
      <c r="H148" s="234">
        <f t="shared" si="33"/>
        <v>3</v>
      </c>
      <c r="I148" s="234">
        <f t="shared" si="33"/>
        <v>0</v>
      </c>
      <c r="J148" s="234">
        <f t="shared" si="33"/>
        <v>0</v>
      </c>
      <c r="K148" s="234">
        <f t="shared" si="33"/>
        <v>0</v>
      </c>
      <c r="L148" s="234">
        <f t="shared" si="33"/>
        <v>0</v>
      </c>
      <c r="M148" s="234">
        <f t="shared" si="33"/>
        <v>0</v>
      </c>
      <c r="N148" s="234">
        <f t="shared" si="33"/>
        <v>0</v>
      </c>
      <c r="O148" s="234">
        <f t="shared" si="33"/>
        <v>0</v>
      </c>
      <c r="P148" s="234">
        <f t="shared" si="33"/>
        <v>0</v>
      </c>
      <c r="Q148" s="235">
        <f aca="true" t="shared" si="34" ref="Q148:AD148">SUM(Q144:Q147)</f>
        <v>4</v>
      </c>
      <c r="R148" s="234">
        <f t="shared" si="34"/>
        <v>0</v>
      </c>
      <c r="S148" s="234">
        <f t="shared" si="34"/>
        <v>0</v>
      </c>
      <c r="T148" s="234">
        <f t="shared" si="34"/>
        <v>1</v>
      </c>
      <c r="U148" s="234">
        <f t="shared" si="34"/>
        <v>2</v>
      </c>
      <c r="V148" s="234">
        <f t="shared" si="34"/>
        <v>0</v>
      </c>
      <c r="W148" s="234">
        <f t="shared" si="34"/>
        <v>0</v>
      </c>
      <c r="X148" s="234">
        <f t="shared" si="34"/>
        <v>0</v>
      </c>
      <c r="Y148" s="234">
        <f t="shared" si="34"/>
        <v>0</v>
      </c>
      <c r="Z148" s="234">
        <f t="shared" si="34"/>
        <v>0</v>
      </c>
      <c r="AA148" s="234">
        <f t="shared" si="34"/>
        <v>0</v>
      </c>
      <c r="AB148" s="234">
        <f t="shared" si="34"/>
        <v>0</v>
      </c>
      <c r="AC148" s="234">
        <f t="shared" si="34"/>
        <v>0</v>
      </c>
      <c r="AD148" s="244">
        <f t="shared" si="34"/>
        <v>3</v>
      </c>
    </row>
    <row r="149" spans="1:30" ht="15.75" thickBot="1">
      <c r="A149" s="253" t="s">
        <v>156</v>
      </c>
      <c r="B149" s="253" t="s">
        <v>149</v>
      </c>
      <c r="C149" s="4"/>
      <c r="D149" s="4"/>
      <c r="E149" s="5"/>
      <c r="F149" s="5"/>
      <c r="G149" s="5"/>
      <c r="H149" s="5"/>
      <c r="I149" s="5"/>
      <c r="J149" s="5"/>
      <c r="K149"/>
      <c r="L149"/>
      <c r="M149"/>
      <c r="N149"/>
      <c r="O149"/>
      <c r="P149"/>
      <c r="Q149" s="245">
        <f aca="true" t="shared" si="35" ref="Q149:Q154">SUM(E149:P149)</f>
        <v>0</v>
      </c>
      <c r="R149" s="42"/>
      <c r="S149" s="5"/>
      <c r="T149" s="5"/>
      <c r="U149" s="5"/>
      <c r="V149" s="5"/>
      <c r="W149" s="5"/>
      <c r="X149" s="5"/>
      <c r="Y149"/>
      <c r="Z149"/>
      <c r="AA149" s="129"/>
      <c r="AB149"/>
      <c r="AC149"/>
      <c r="AD149" s="245">
        <f t="shared" si="18"/>
        <v>0</v>
      </c>
    </row>
    <row r="150" spans="1:30" ht="15.75" thickBot="1">
      <c r="A150" s="253" t="s">
        <v>156</v>
      </c>
      <c r="B150" s="253" t="s">
        <v>150</v>
      </c>
      <c r="C150" s="4"/>
      <c r="D150" s="4"/>
      <c r="E150" s="5"/>
      <c r="F150" s="5"/>
      <c r="G150" s="5"/>
      <c r="H150" s="5"/>
      <c r="I150" s="5"/>
      <c r="J150" s="5"/>
      <c r="K150"/>
      <c r="L150"/>
      <c r="M150"/>
      <c r="N150"/>
      <c r="O150"/>
      <c r="P150"/>
      <c r="Q150" s="245">
        <f t="shared" si="35"/>
        <v>0</v>
      </c>
      <c r="R150" s="5"/>
      <c r="S150" s="5"/>
      <c r="T150" s="5"/>
      <c r="U150" s="5"/>
      <c r="V150" s="5"/>
      <c r="W150" s="5"/>
      <c r="X150" s="5"/>
      <c r="Y150"/>
      <c r="Z150"/>
      <c r="AA150" s="129"/>
      <c r="AB150"/>
      <c r="AC150"/>
      <c r="AD150" s="245">
        <f aca="true" t="shared" si="36" ref="AD150:AD156">SUM(R150:AC150)</f>
        <v>0</v>
      </c>
    </row>
    <row r="151" spans="1:30" ht="15.75" thickBot="1">
      <c r="A151" s="253" t="s">
        <v>156</v>
      </c>
      <c r="B151" s="253" t="s">
        <v>151</v>
      </c>
      <c r="C151" s="4"/>
      <c r="D151" s="4"/>
      <c r="E151" s="5"/>
      <c r="F151" s="5"/>
      <c r="G151" s="5"/>
      <c r="H151" s="5"/>
      <c r="I151" s="5"/>
      <c r="J151" s="5"/>
      <c r="K151"/>
      <c r="L151"/>
      <c r="M151"/>
      <c r="N151"/>
      <c r="O151"/>
      <c r="P151"/>
      <c r="Q151" s="245">
        <f t="shared" si="35"/>
        <v>0</v>
      </c>
      <c r="R151" s="5"/>
      <c r="S151" s="5"/>
      <c r="T151" s="5"/>
      <c r="U151" s="5"/>
      <c r="V151" s="5"/>
      <c r="W151" s="5"/>
      <c r="X151" s="5"/>
      <c r="Y151"/>
      <c r="Z151"/>
      <c r="AA151" s="129"/>
      <c r="AB151"/>
      <c r="AC151"/>
      <c r="AD151" s="245">
        <f t="shared" si="36"/>
        <v>0</v>
      </c>
    </row>
    <row r="152" spans="1:30" ht="15.75" thickBot="1">
      <c r="A152" s="253" t="s">
        <v>156</v>
      </c>
      <c r="B152" s="253" t="s">
        <v>152</v>
      </c>
      <c r="C152" s="4"/>
      <c r="D152" s="4"/>
      <c r="E152" s="5"/>
      <c r="F152" s="5"/>
      <c r="G152" s="5">
        <v>1</v>
      </c>
      <c r="H152" s="5"/>
      <c r="I152" s="5"/>
      <c r="J152" s="5"/>
      <c r="K152"/>
      <c r="L152"/>
      <c r="M152"/>
      <c r="N152"/>
      <c r="O152"/>
      <c r="P152"/>
      <c r="Q152" s="245">
        <f t="shared" si="35"/>
        <v>1</v>
      </c>
      <c r="R152" s="5"/>
      <c r="S152" s="5"/>
      <c r="T152" s="5"/>
      <c r="U152" s="5"/>
      <c r="V152" s="5"/>
      <c r="W152" s="5"/>
      <c r="X152" s="5"/>
      <c r="Y152"/>
      <c r="Z152"/>
      <c r="AA152" s="129"/>
      <c r="AB152"/>
      <c r="AC152"/>
      <c r="AD152" s="245">
        <f t="shared" si="36"/>
        <v>0</v>
      </c>
    </row>
    <row r="153" spans="1:30" ht="15.75" thickBot="1">
      <c r="A153" s="253" t="s">
        <v>156</v>
      </c>
      <c r="B153" s="253" t="s">
        <v>153</v>
      </c>
      <c r="C153" s="4"/>
      <c r="D153" s="4"/>
      <c r="E153" s="5"/>
      <c r="F153" s="5"/>
      <c r="G153" s="5"/>
      <c r="H153" s="5"/>
      <c r="I153" s="5"/>
      <c r="J153" s="5"/>
      <c r="K153"/>
      <c r="L153"/>
      <c r="M153"/>
      <c r="N153"/>
      <c r="O153"/>
      <c r="P153"/>
      <c r="Q153" s="245">
        <f t="shared" si="35"/>
        <v>0</v>
      </c>
      <c r="R153" s="5"/>
      <c r="S153" s="5"/>
      <c r="T153" s="5"/>
      <c r="U153" s="5"/>
      <c r="V153" s="5"/>
      <c r="W153" s="5"/>
      <c r="X153" s="5"/>
      <c r="Y153"/>
      <c r="Z153"/>
      <c r="AA153" s="129"/>
      <c r="AB153"/>
      <c r="AC153"/>
      <c r="AD153" s="245">
        <f t="shared" si="36"/>
        <v>0</v>
      </c>
    </row>
    <row r="154" spans="1:30" ht="15.75" thickBot="1">
      <c r="A154" s="253" t="s">
        <v>156</v>
      </c>
      <c r="B154" s="253" t="s">
        <v>154</v>
      </c>
      <c r="C154" s="4"/>
      <c r="D154" s="4"/>
      <c r="E154" s="5"/>
      <c r="F154" s="5"/>
      <c r="G154" s="5"/>
      <c r="H154" s="5"/>
      <c r="I154" s="5"/>
      <c r="J154" s="5"/>
      <c r="K154"/>
      <c r="L154"/>
      <c r="M154"/>
      <c r="N154"/>
      <c r="O154"/>
      <c r="P154"/>
      <c r="Q154" s="245">
        <f t="shared" si="35"/>
        <v>0</v>
      </c>
      <c r="R154" s="5"/>
      <c r="S154" s="5"/>
      <c r="T154" s="5"/>
      <c r="U154" s="5"/>
      <c r="V154" s="5"/>
      <c r="W154" s="5"/>
      <c r="X154" s="5"/>
      <c r="Y154"/>
      <c r="Z154"/>
      <c r="AA154" s="129"/>
      <c r="AB154"/>
      <c r="AC154"/>
      <c r="AD154" s="245">
        <f t="shared" si="36"/>
        <v>0</v>
      </c>
    </row>
    <row r="155" spans="1:30" ht="15.75" thickBot="1">
      <c r="A155" s="253" t="s">
        <v>156</v>
      </c>
      <c r="B155" s="253" t="s">
        <v>155</v>
      </c>
      <c r="C155" s="4"/>
      <c r="D155" s="4"/>
      <c r="E155" s="5"/>
      <c r="F155" s="5"/>
      <c r="G155" s="5"/>
      <c r="H155" s="5"/>
      <c r="I155" s="5"/>
      <c r="J155" s="5"/>
      <c r="K155"/>
      <c r="L155"/>
      <c r="M155"/>
      <c r="N155"/>
      <c r="O155"/>
      <c r="P155"/>
      <c r="Q155" s="245">
        <f>SUM(E155:P155)</f>
        <v>0</v>
      </c>
      <c r="R155" s="5"/>
      <c r="S155" s="5"/>
      <c r="T155" s="5"/>
      <c r="U155" s="5"/>
      <c r="V155" s="5"/>
      <c r="W155" s="5"/>
      <c r="X155" s="5"/>
      <c r="Y155"/>
      <c r="Z155"/>
      <c r="AA155" s="129"/>
      <c r="AB155"/>
      <c r="AC155"/>
      <c r="AD155" s="245">
        <f t="shared" si="36"/>
        <v>0</v>
      </c>
    </row>
    <row r="156" spans="1:30" ht="15.75" thickBot="1">
      <c r="A156" s="356" t="s">
        <v>184</v>
      </c>
      <c r="B156" s="357"/>
      <c r="C156" s="261" t="str">
        <f>IF(D156="N/A","N/A",D156/Metas '[2]Muni'!G19)</f>
        <v>N/A</v>
      </c>
      <c r="D156" s="262" t="str">
        <f>IF(AD156=0,"N/A",Q156/AD156)</f>
        <v>N/A</v>
      </c>
      <c r="E156" s="234">
        <f aca="true" t="shared" si="37" ref="E156:P156">SUM(E149:E155)</f>
        <v>0</v>
      </c>
      <c r="F156" s="234">
        <f t="shared" si="37"/>
        <v>0</v>
      </c>
      <c r="G156" s="234">
        <f t="shared" si="37"/>
        <v>1</v>
      </c>
      <c r="H156" s="234">
        <f t="shared" si="37"/>
        <v>0</v>
      </c>
      <c r="I156" s="234">
        <f t="shared" si="37"/>
        <v>0</v>
      </c>
      <c r="J156" s="234">
        <f t="shared" si="37"/>
        <v>0</v>
      </c>
      <c r="K156" s="234">
        <f t="shared" si="37"/>
        <v>0</v>
      </c>
      <c r="L156" s="234">
        <f t="shared" si="37"/>
        <v>0</v>
      </c>
      <c r="M156" s="234">
        <f t="shared" si="37"/>
        <v>0</v>
      </c>
      <c r="N156" s="234">
        <f t="shared" si="37"/>
        <v>0</v>
      </c>
      <c r="O156" s="234">
        <f t="shared" si="37"/>
        <v>0</v>
      </c>
      <c r="P156" s="234">
        <f t="shared" si="37"/>
        <v>0</v>
      </c>
      <c r="Q156" s="235">
        <f>SUM(Q149:Q155)</f>
        <v>1</v>
      </c>
      <c r="R156" s="234">
        <f>SUM(R149:R155)</f>
        <v>0</v>
      </c>
      <c r="S156" s="234">
        <f>SUM(S149:S155)</f>
        <v>0</v>
      </c>
      <c r="T156" s="234">
        <f aca="true" t="shared" si="38" ref="T156:AC156">SUM(T149:T155)</f>
        <v>0</v>
      </c>
      <c r="U156" s="234">
        <f t="shared" si="38"/>
        <v>0</v>
      </c>
      <c r="V156" s="234">
        <f t="shared" si="38"/>
        <v>0</v>
      </c>
      <c r="W156" s="234">
        <f t="shared" si="38"/>
        <v>0</v>
      </c>
      <c r="X156" s="234">
        <f t="shared" si="38"/>
        <v>0</v>
      </c>
      <c r="Y156" s="234">
        <f t="shared" si="38"/>
        <v>0</v>
      </c>
      <c r="Z156" s="234">
        <f t="shared" si="38"/>
        <v>0</v>
      </c>
      <c r="AA156" s="234">
        <f t="shared" si="38"/>
        <v>0</v>
      </c>
      <c r="AB156" s="234">
        <f t="shared" si="38"/>
        <v>0</v>
      </c>
      <c r="AC156" s="234">
        <f t="shared" si="38"/>
        <v>0</v>
      </c>
      <c r="AD156" s="234">
        <f t="shared" si="36"/>
        <v>0</v>
      </c>
    </row>
    <row r="157" spans="1:30" ht="15">
      <c r="A157"/>
      <c r="B157" s="7" t="s">
        <v>171</v>
      </c>
      <c r="C157" s="52"/>
      <c r="D157" s="46"/>
      <c r="E157" s="6">
        <f aca="true" t="shared" si="39" ref="E157:P157">+E25+E36+E57+E71+E82+E88+E99+E116+E129+E143+E148+E156</f>
        <v>13</v>
      </c>
      <c r="F157" s="6">
        <f t="shared" si="39"/>
        <v>8</v>
      </c>
      <c r="G157" s="6">
        <f t="shared" si="39"/>
        <v>22</v>
      </c>
      <c r="H157" s="6">
        <f t="shared" si="39"/>
        <v>31</v>
      </c>
      <c r="I157" s="6">
        <f t="shared" si="39"/>
        <v>0</v>
      </c>
      <c r="J157" s="6">
        <f t="shared" si="39"/>
        <v>0</v>
      </c>
      <c r="K157" s="6">
        <f t="shared" si="39"/>
        <v>0</v>
      </c>
      <c r="L157" s="6">
        <f t="shared" si="39"/>
        <v>0</v>
      </c>
      <c r="M157" s="6">
        <f t="shared" si="39"/>
        <v>0</v>
      </c>
      <c r="N157" s="6">
        <f t="shared" si="39"/>
        <v>0</v>
      </c>
      <c r="O157" s="6">
        <f t="shared" si="39"/>
        <v>0</v>
      </c>
      <c r="P157" s="6">
        <f t="shared" si="39"/>
        <v>0</v>
      </c>
      <c r="Q157" s="294">
        <f>+Q25+Q36+Q57+Q71+Q82+Q88+Q99+Q116+Q129+Q143+Q148+Q156+Q41+Q46</f>
        <v>75</v>
      </c>
      <c r="R157" s="6">
        <f aca="true" t="shared" si="40" ref="R157:AC157">+R25+R36+R57+R71+R82+R88+R99+R116+R129+R143+R148+R156</f>
        <v>57</v>
      </c>
      <c r="S157" s="6">
        <f t="shared" si="40"/>
        <v>18</v>
      </c>
      <c r="T157" s="6">
        <f t="shared" si="40"/>
        <v>41</v>
      </c>
      <c r="U157" s="6">
        <f t="shared" si="40"/>
        <v>31</v>
      </c>
      <c r="V157" s="6">
        <f t="shared" si="40"/>
        <v>0</v>
      </c>
      <c r="W157" s="6">
        <f t="shared" si="40"/>
        <v>0</v>
      </c>
      <c r="X157" s="6">
        <f t="shared" si="40"/>
        <v>0</v>
      </c>
      <c r="Y157" s="6">
        <f t="shared" si="40"/>
        <v>0</v>
      </c>
      <c r="Z157" s="6">
        <f t="shared" si="40"/>
        <v>0</v>
      </c>
      <c r="AA157" s="6">
        <f t="shared" si="40"/>
        <v>0</v>
      </c>
      <c r="AB157" s="6">
        <f t="shared" si="40"/>
        <v>0</v>
      </c>
      <c r="AC157" s="6">
        <f t="shared" si="40"/>
        <v>0</v>
      </c>
      <c r="AD157" s="294">
        <f>+AD25+AD36+AD57+AD71+AD82+AD88+AD99+AD116+AD129+AD143+AD148+AD156+AD41+AD46</f>
        <v>148</v>
      </c>
    </row>
    <row r="158" ht="15">
      <c r="D158" s="315"/>
    </row>
    <row r="160" ht="15">
      <c r="Q160" s="314"/>
    </row>
  </sheetData>
  <sheetProtection/>
  <mergeCells count="23">
    <mergeCell ref="A156:B156"/>
    <mergeCell ref="A71:B71"/>
    <mergeCell ref="A82:B82"/>
    <mergeCell ref="A88:B88"/>
    <mergeCell ref="A99:B99"/>
    <mergeCell ref="A116:B116"/>
    <mergeCell ref="A129:B129"/>
    <mergeCell ref="R10:AD10"/>
    <mergeCell ref="A1:A10"/>
    <mergeCell ref="B1:B10"/>
    <mergeCell ref="E2:Q9"/>
    <mergeCell ref="E10:Q10"/>
    <mergeCell ref="R2:AD9"/>
    <mergeCell ref="E1:AD1"/>
    <mergeCell ref="D1:D10"/>
    <mergeCell ref="A36:B36"/>
    <mergeCell ref="A57:B57"/>
    <mergeCell ref="C1:C11"/>
    <mergeCell ref="A143:B143"/>
    <mergeCell ref="A148:B148"/>
    <mergeCell ref="A25:B25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31.57421875" style="267" bestFit="1" customWidth="1"/>
    <col min="2" max="2" width="39.00390625" style="267" customWidth="1"/>
    <col min="3" max="3" width="14.421875" style="267" customWidth="1"/>
    <col min="4" max="4" width="11.57421875" style="267" customWidth="1"/>
    <col min="5" max="5" width="11.57421875" style="316" customWidth="1"/>
    <col min="6" max="6" width="11.57421875" style="267" customWidth="1"/>
    <col min="7" max="9" width="11.57421875" style="316" customWidth="1"/>
    <col min="10" max="10" width="11.57421875" style="267" customWidth="1"/>
    <col min="11" max="16384" width="11.421875" style="267" customWidth="1"/>
  </cols>
  <sheetData>
    <row r="1" spans="1:9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377" t="s">
        <v>229</v>
      </c>
      <c r="F1" s="378"/>
      <c r="G1" s="378"/>
      <c r="H1" s="378"/>
      <c r="I1" s="378"/>
    </row>
    <row r="2" spans="1:9" ht="15" customHeight="1" thickTop="1">
      <c r="A2" s="359"/>
      <c r="B2" s="366"/>
      <c r="C2" s="359"/>
      <c r="D2" s="397"/>
      <c r="E2" s="384" t="s">
        <v>2</v>
      </c>
      <c r="F2" s="385"/>
      <c r="G2" s="390" t="s">
        <v>3</v>
      </c>
      <c r="H2" s="391"/>
      <c r="I2" s="392"/>
    </row>
    <row r="3" spans="1:9" ht="15" customHeight="1">
      <c r="A3" s="359"/>
      <c r="B3" s="366"/>
      <c r="C3" s="359"/>
      <c r="D3" s="397"/>
      <c r="E3" s="369"/>
      <c r="F3" s="370"/>
      <c r="G3" s="393"/>
      <c r="H3" s="394"/>
      <c r="I3" s="395"/>
    </row>
    <row r="4" spans="1:9" ht="15" customHeight="1">
      <c r="A4" s="359"/>
      <c r="B4" s="366"/>
      <c r="C4" s="359"/>
      <c r="D4" s="397"/>
      <c r="E4" s="369"/>
      <c r="F4" s="370"/>
      <c r="G4" s="393"/>
      <c r="H4" s="394"/>
      <c r="I4" s="395"/>
    </row>
    <row r="5" spans="1:9" ht="15" customHeight="1">
      <c r="A5" s="359"/>
      <c r="B5" s="366"/>
      <c r="C5" s="359"/>
      <c r="D5" s="397"/>
      <c r="E5" s="369"/>
      <c r="F5" s="370"/>
      <c r="G5" s="393"/>
      <c r="H5" s="394"/>
      <c r="I5" s="395"/>
    </row>
    <row r="6" spans="1:9" ht="15" customHeight="1">
      <c r="A6" s="359"/>
      <c r="B6" s="366"/>
      <c r="C6" s="359"/>
      <c r="D6" s="397"/>
      <c r="E6" s="369"/>
      <c r="F6" s="370"/>
      <c r="G6" s="393"/>
      <c r="H6" s="394"/>
      <c r="I6" s="395"/>
    </row>
    <row r="7" spans="1:9" ht="15" customHeight="1">
      <c r="A7" s="359"/>
      <c r="B7" s="366"/>
      <c r="C7" s="359"/>
      <c r="D7" s="397"/>
      <c r="E7" s="369"/>
      <c r="F7" s="370"/>
      <c r="G7" s="393"/>
      <c r="H7" s="394"/>
      <c r="I7" s="395"/>
    </row>
    <row r="8" spans="1:9" ht="15" customHeight="1">
      <c r="A8" s="359"/>
      <c r="B8" s="366"/>
      <c r="C8" s="359"/>
      <c r="D8" s="397"/>
      <c r="E8" s="369"/>
      <c r="F8" s="370"/>
      <c r="G8" s="393"/>
      <c r="H8" s="394"/>
      <c r="I8" s="395"/>
    </row>
    <row r="9" spans="1:9" ht="15.75" customHeight="1" thickBot="1">
      <c r="A9" s="359"/>
      <c r="B9" s="366"/>
      <c r="C9" s="359"/>
      <c r="D9" s="397"/>
      <c r="E9" s="371"/>
      <c r="F9" s="372"/>
      <c r="G9" s="393"/>
      <c r="H9" s="394"/>
      <c r="I9" s="395"/>
    </row>
    <row r="10" spans="1:9" ht="63.75" customHeight="1" thickBot="1" thickTop="1">
      <c r="A10" s="360"/>
      <c r="B10" s="360"/>
      <c r="C10" s="359"/>
      <c r="D10" s="398"/>
      <c r="E10" s="382" t="s">
        <v>213</v>
      </c>
      <c r="F10" s="383"/>
      <c r="G10" s="388" t="s">
        <v>3</v>
      </c>
      <c r="H10" s="386" t="s">
        <v>266</v>
      </c>
      <c r="I10" s="388" t="s">
        <v>265</v>
      </c>
    </row>
    <row r="11" spans="1:9" ht="46.5" customHeight="1" thickBot="1">
      <c r="A11" s="309"/>
      <c r="B11" s="309"/>
      <c r="C11" s="360"/>
      <c r="D11" s="309" t="s">
        <v>170</v>
      </c>
      <c r="E11" s="312" t="s">
        <v>17</v>
      </c>
      <c r="F11" s="310" t="s">
        <v>19</v>
      </c>
      <c r="G11" s="389"/>
      <c r="H11" s="387"/>
      <c r="I11" s="389"/>
    </row>
    <row r="12" spans="1:9" ht="15.75" thickBot="1">
      <c r="A12" s="253" t="s">
        <v>35</v>
      </c>
      <c r="B12" s="253" t="s">
        <v>22</v>
      </c>
      <c r="C12" s="4"/>
      <c r="D12" s="29"/>
      <c r="E12" s="246"/>
      <c r="F12" s="304"/>
      <c r="G12" s="55"/>
      <c r="H12" s="247">
        <v>4038</v>
      </c>
      <c r="I12" s="55"/>
    </row>
    <row r="13" spans="1:9" ht="15.75" thickBot="1">
      <c r="A13" s="253" t="s">
        <v>35</v>
      </c>
      <c r="B13" s="253" t="s">
        <v>23</v>
      </c>
      <c r="C13" s="4"/>
      <c r="D13" s="29"/>
      <c r="E13" s="246"/>
      <c r="F13" s="304"/>
      <c r="G13" s="55"/>
      <c r="H13" s="246">
        <v>3948</v>
      </c>
      <c r="I13" s="55"/>
    </row>
    <row r="14" spans="1:9" ht="15.75" thickBot="1">
      <c r="A14" s="253" t="s">
        <v>35</v>
      </c>
      <c r="B14" s="253" t="s">
        <v>24</v>
      </c>
      <c r="C14" s="4"/>
      <c r="D14" s="29"/>
      <c r="E14" s="246"/>
      <c r="F14" s="304"/>
      <c r="G14" s="55"/>
      <c r="H14" s="246">
        <v>3272</v>
      </c>
      <c r="I14" s="55"/>
    </row>
    <row r="15" spans="1:9" ht="15.75" thickBot="1">
      <c r="A15" s="253" t="s">
        <v>35</v>
      </c>
      <c r="B15" s="253" t="s">
        <v>25</v>
      </c>
      <c r="C15" s="4"/>
      <c r="D15" s="29"/>
      <c r="E15" s="246"/>
      <c r="F15" s="304"/>
      <c r="G15" s="55"/>
      <c r="H15" s="246">
        <v>5723</v>
      </c>
      <c r="I15" s="55"/>
    </row>
    <row r="16" spans="1:9" ht="15.75" thickBot="1">
      <c r="A16" s="253" t="s">
        <v>35</v>
      </c>
      <c r="B16" s="253" t="s">
        <v>26</v>
      </c>
      <c r="C16" s="8"/>
      <c r="D16" s="29"/>
      <c r="E16" s="246"/>
      <c r="F16" s="304"/>
      <c r="G16" s="55"/>
      <c r="H16" s="246">
        <v>3421</v>
      </c>
      <c r="I16" s="55"/>
    </row>
    <row r="17" spans="1:9" ht="15.75" thickBot="1">
      <c r="A17" s="253" t="s">
        <v>35</v>
      </c>
      <c r="B17" s="253" t="s">
        <v>27</v>
      </c>
      <c r="C17" s="4"/>
      <c r="D17" s="29"/>
      <c r="E17" s="246"/>
      <c r="F17" s="304"/>
      <c r="G17" s="55"/>
      <c r="H17" s="246">
        <v>2753</v>
      </c>
      <c r="I17" s="55"/>
    </row>
    <row r="18" spans="1:9" ht="15.75" thickBot="1">
      <c r="A18" s="253" t="s">
        <v>35</v>
      </c>
      <c r="B18" s="253" t="s">
        <v>28</v>
      </c>
      <c r="C18" s="4"/>
      <c r="D18" s="29"/>
      <c r="E18" s="246"/>
      <c r="F18" s="304"/>
      <c r="G18" s="55"/>
      <c r="H18" s="246">
        <v>1109</v>
      </c>
      <c r="I18" s="55"/>
    </row>
    <row r="19" spans="1:9" ht="15.75" thickBot="1">
      <c r="A19" s="253" t="s">
        <v>35</v>
      </c>
      <c r="B19" s="253" t="s">
        <v>29</v>
      </c>
      <c r="C19" s="4"/>
      <c r="D19" s="29"/>
      <c r="E19" s="246"/>
      <c r="F19" s="304"/>
      <c r="G19" s="55"/>
      <c r="H19" s="246"/>
      <c r="I19" s="55"/>
    </row>
    <row r="20" spans="1:9" ht="15.75" thickBot="1">
      <c r="A20" s="253" t="s">
        <v>35</v>
      </c>
      <c r="B20" s="253" t="s">
        <v>30</v>
      </c>
      <c r="C20" s="4"/>
      <c r="D20" s="29"/>
      <c r="E20" s="246"/>
      <c r="F20" s="304"/>
      <c r="G20" s="55"/>
      <c r="H20" s="246"/>
      <c r="I20" s="55"/>
    </row>
    <row r="21" spans="1:9" ht="15.75" thickBot="1">
      <c r="A21" s="253" t="s">
        <v>35</v>
      </c>
      <c r="B21" s="253" t="s">
        <v>31</v>
      </c>
      <c r="C21" s="29"/>
      <c r="D21" s="29"/>
      <c r="E21" s="246"/>
      <c r="F21" s="304"/>
      <c r="G21" s="55"/>
      <c r="H21" s="246">
        <v>114</v>
      </c>
      <c r="I21" s="55"/>
    </row>
    <row r="22" spans="1:9" ht="15.75" thickBot="1">
      <c r="A22" s="253" t="s">
        <v>35</v>
      </c>
      <c r="B22" s="253" t="s">
        <v>32</v>
      </c>
      <c r="C22" s="4"/>
      <c r="D22" s="29"/>
      <c r="E22" s="246"/>
      <c r="F22" s="304"/>
      <c r="G22" s="55"/>
      <c r="H22" s="246"/>
      <c r="I22" s="55"/>
    </row>
    <row r="23" spans="1:9" ht="15.75" thickBot="1">
      <c r="A23" s="253" t="s">
        <v>35</v>
      </c>
      <c r="B23" s="253" t="s">
        <v>33</v>
      </c>
      <c r="C23" s="4"/>
      <c r="D23" s="29"/>
      <c r="E23" s="246"/>
      <c r="F23" s="304"/>
      <c r="G23" s="55"/>
      <c r="H23" s="246"/>
      <c r="I23" s="55"/>
    </row>
    <row r="24" spans="1:9" ht="15.75" thickBot="1">
      <c r="A24" s="253" t="s">
        <v>35</v>
      </c>
      <c r="B24" s="253" t="s">
        <v>34</v>
      </c>
      <c r="C24" s="4"/>
      <c r="D24" s="29"/>
      <c r="E24" s="246"/>
      <c r="F24" s="304"/>
      <c r="G24" s="55"/>
      <c r="H24" s="246"/>
      <c r="I24" s="55"/>
    </row>
    <row r="25" spans="1:9" ht="15.75" thickBot="1">
      <c r="A25" s="356" t="s">
        <v>157</v>
      </c>
      <c r="B25" s="357"/>
      <c r="C25" s="232"/>
      <c r="D25" s="233"/>
      <c r="E25" s="235">
        <f>SUM(E12:E24)</f>
        <v>0</v>
      </c>
      <c r="F25" s="235">
        <f>SUM(F12:F24)</f>
        <v>0</v>
      </c>
      <c r="G25" s="235">
        <f>+H25+I25</f>
        <v>26619</v>
      </c>
      <c r="H25" s="235">
        <f>SUM(H12:H24)</f>
        <v>24378</v>
      </c>
      <c r="I25" s="235">
        <v>2241</v>
      </c>
    </row>
    <row r="26" spans="1:9" ht="15.75" thickBot="1">
      <c r="A26" s="253" t="s">
        <v>36</v>
      </c>
      <c r="B26" s="253" t="s">
        <v>37</v>
      </c>
      <c r="C26" s="4"/>
      <c r="D26" s="29"/>
      <c r="E26" s="246"/>
      <c r="F26" s="304"/>
      <c r="G26" s="55"/>
      <c r="H26" s="246">
        <v>3684</v>
      </c>
      <c r="I26" s="55"/>
    </row>
    <row r="27" spans="1:9" ht="15.75" thickBot="1">
      <c r="A27" s="253" t="s">
        <v>36</v>
      </c>
      <c r="B27" s="253" t="s">
        <v>38</v>
      </c>
      <c r="C27" s="4"/>
      <c r="D27" s="29"/>
      <c r="E27" s="246"/>
      <c r="F27" s="304"/>
      <c r="G27" s="55"/>
      <c r="H27" s="246">
        <v>4596</v>
      </c>
      <c r="I27" s="55"/>
    </row>
    <row r="28" spans="1:9" ht="15.75" thickBot="1">
      <c r="A28" s="253" t="s">
        <v>36</v>
      </c>
      <c r="B28" s="253" t="s">
        <v>39</v>
      </c>
      <c r="C28" s="4"/>
      <c r="D28" s="29"/>
      <c r="E28" s="246"/>
      <c r="F28" s="304"/>
      <c r="G28" s="55"/>
      <c r="H28" s="246">
        <v>8475</v>
      </c>
      <c r="I28" s="55"/>
    </row>
    <row r="29" spans="1:9" ht="15.75" thickBot="1">
      <c r="A29" s="253" t="s">
        <v>36</v>
      </c>
      <c r="B29" s="253" t="s">
        <v>40</v>
      </c>
      <c r="C29" s="4"/>
      <c r="D29" s="29"/>
      <c r="E29" s="246"/>
      <c r="F29" s="304"/>
      <c r="G29" s="55"/>
      <c r="H29" s="246">
        <v>1059</v>
      </c>
      <c r="I29" s="55"/>
    </row>
    <row r="30" spans="1:9" ht="15.75" thickBot="1">
      <c r="A30" s="253" t="s">
        <v>36</v>
      </c>
      <c r="B30" s="253" t="s">
        <v>41</v>
      </c>
      <c r="C30" s="4"/>
      <c r="D30" s="29"/>
      <c r="E30" s="246"/>
      <c r="F30" s="304"/>
      <c r="G30" s="55"/>
      <c r="H30" s="246">
        <v>4912</v>
      </c>
      <c r="I30" s="55"/>
    </row>
    <row r="31" spans="1:9" ht="15.75" thickBot="1">
      <c r="A31" s="253" t="s">
        <v>36</v>
      </c>
      <c r="B31" s="253" t="s">
        <v>42</v>
      </c>
      <c r="C31" s="4"/>
      <c r="D31" s="29"/>
      <c r="E31" s="246"/>
      <c r="F31" s="304"/>
      <c r="G31" s="55"/>
      <c r="H31" s="246">
        <v>1413</v>
      </c>
      <c r="I31" s="55"/>
    </row>
    <row r="32" spans="1:9" ht="15.75" thickBot="1">
      <c r="A32" s="253" t="s">
        <v>36</v>
      </c>
      <c r="B32" s="253" t="s">
        <v>43</v>
      </c>
      <c r="C32" s="4"/>
      <c r="D32" s="29"/>
      <c r="E32" s="246"/>
      <c r="F32" s="304"/>
      <c r="G32" s="55"/>
      <c r="H32" s="246"/>
      <c r="I32" s="55"/>
    </row>
    <row r="33" spans="1:9" ht="15.75" thickBot="1">
      <c r="A33" s="253" t="s">
        <v>36</v>
      </c>
      <c r="B33" s="253" t="s">
        <v>44</v>
      </c>
      <c r="C33" s="4"/>
      <c r="D33" s="29"/>
      <c r="E33" s="246"/>
      <c r="F33" s="304"/>
      <c r="G33" s="55"/>
      <c r="H33" s="246"/>
      <c r="I33" s="55"/>
    </row>
    <row r="34" spans="1:9" ht="15.75" thickBot="1">
      <c r="A34" s="253" t="s">
        <v>36</v>
      </c>
      <c r="B34" s="253" t="s">
        <v>45</v>
      </c>
      <c r="C34" s="4"/>
      <c r="D34" s="29"/>
      <c r="E34" s="246"/>
      <c r="F34" s="304"/>
      <c r="G34" s="55"/>
      <c r="H34" s="246"/>
      <c r="I34" s="55"/>
    </row>
    <row r="35" spans="1:9" ht="15.75" thickBot="1">
      <c r="A35" s="253" t="s">
        <v>36</v>
      </c>
      <c r="B35" s="253" t="s">
        <v>46</v>
      </c>
      <c r="C35" s="4"/>
      <c r="D35" s="29"/>
      <c r="E35" s="246"/>
      <c r="F35" s="304"/>
      <c r="G35" s="55"/>
      <c r="H35" s="246"/>
      <c r="I35" s="55"/>
    </row>
    <row r="36" spans="1:9" ht="15.75" thickBot="1">
      <c r="A36" s="356" t="s">
        <v>158</v>
      </c>
      <c r="B36" s="357"/>
      <c r="C36" s="232"/>
      <c r="D36" s="233"/>
      <c r="E36" s="235">
        <f>SUM(E26:E35)</f>
        <v>0</v>
      </c>
      <c r="F36" s="235">
        <f>SUM(F26:F35)</f>
        <v>0</v>
      </c>
      <c r="G36" s="235">
        <f>+H36+I36</f>
        <v>25870</v>
      </c>
      <c r="H36" s="235">
        <f>SUM(H26:H35)</f>
        <v>24139</v>
      </c>
      <c r="I36" s="235">
        <v>1731</v>
      </c>
    </row>
    <row r="37" spans="1:9" ht="15.75" thickBot="1">
      <c r="A37" s="258" t="s">
        <v>247</v>
      </c>
      <c r="B37" s="4" t="s">
        <v>248</v>
      </c>
      <c r="C37" s="4"/>
      <c r="D37" s="29"/>
      <c r="E37" s="246"/>
      <c r="F37" s="304"/>
      <c r="G37" s="272"/>
      <c r="H37" s="246">
        <v>543</v>
      </c>
      <c r="I37" s="55"/>
    </row>
    <row r="38" spans="1:9" ht="15.75" thickBot="1">
      <c r="A38" s="258" t="s">
        <v>247</v>
      </c>
      <c r="B38" s="4" t="s">
        <v>249</v>
      </c>
      <c r="C38" s="4"/>
      <c r="D38" s="29"/>
      <c r="E38" s="235"/>
      <c r="F38" s="305"/>
      <c r="G38" s="55"/>
      <c r="H38" s="235"/>
      <c r="I38" s="55"/>
    </row>
    <row r="39" spans="1:9" ht="15.75" thickBot="1">
      <c r="A39" s="258" t="s">
        <v>247</v>
      </c>
      <c r="B39" s="4" t="s">
        <v>250</v>
      </c>
      <c r="C39" s="4"/>
      <c r="D39" s="29"/>
      <c r="E39" s="235"/>
      <c r="F39" s="305"/>
      <c r="G39" s="55"/>
      <c r="H39" s="235"/>
      <c r="I39" s="55"/>
    </row>
    <row r="40" spans="1:9" ht="15.75" thickBot="1">
      <c r="A40" s="258" t="s">
        <v>247</v>
      </c>
      <c r="B40" s="4" t="s">
        <v>251</v>
      </c>
      <c r="C40" s="4"/>
      <c r="D40" s="29"/>
      <c r="E40" s="235"/>
      <c r="F40" s="305"/>
      <c r="G40" s="55"/>
      <c r="H40" s="235"/>
      <c r="I40" s="55"/>
    </row>
    <row r="41" spans="1:9" ht="15.75" thickBot="1">
      <c r="A41" s="361" t="s">
        <v>252</v>
      </c>
      <c r="B41" s="362"/>
      <c r="C41" s="232"/>
      <c r="D41" s="233"/>
      <c r="E41" s="235">
        <f>SUM(E37:E40)</f>
        <v>0</v>
      </c>
      <c r="F41" s="235">
        <f>SUM(F37:F40)</f>
        <v>0</v>
      </c>
      <c r="G41" s="235">
        <f>+H41+I41</f>
        <v>561</v>
      </c>
      <c r="H41" s="235">
        <f>SUM(H37:H40)</f>
        <v>543</v>
      </c>
      <c r="I41" s="235">
        <v>18</v>
      </c>
    </row>
    <row r="42" spans="1:9" ht="15.75" thickBot="1">
      <c r="A42" s="258" t="s">
        <v>253</v>
      </c>
      <c r="B42" s="4" t="s">
        <v>254</v>
      </c>
      <c r="C42" s="4"/>
      <c r="D42" s="29"/>
      <c r="E42" s="246"/>
      <c r="F42" s="304"/>
      <c r="G42" s="272"/>
      <c r="H42" s="246">
        <v>901</v>
      </c>
      <c r="I42" s="55"/>
    </row>
    <row r="43" spans="1:9" ht="15.75" thickBot="1">
      <c r="A43" s="258" t="s">
        <v>253</v>
      </c>
      <c r="B43" s="4" t="s">
        <v>255</v>
      </c>
      <c r="C43" s="4"/>
      <c r="D43" s="29"/>
      <c r="E43" s="235"/>
      <c r="F43" s="305"/>
      <c r="G43" s="55"/>
      <c r="H43" s="235"/>
      <c r="I43" s="55"/>
    </row>
    <row r="44" spans="1:9" ht="15.75" thickBot="1">
      <c r="A44" s="258" t="s">
        <v>253</v>
      </c>
      <c r="B44" s="4" t="s">
        <v>256</v>
      </c>
      <c r="C44" s="4"/>
      <c r="D44" s="29"/>
      <c r="E44" s="235"/>
      <c r="F44" s="305"/>
      <c r="G44" s="55"/>
      <c r="H44" s="235"/>
      <c r="I44" s="55"/>
    </row>
    <row r="45" spans="1:9" ht="15.75" thickBot="1">
      <c r="A45" s="258" t="s">
        <v>253</v>
      </c>
      <c r="B45" s="4" t="s">
        <v>257</v>
      </c>
      <c r="C45" s="4"/>
      <c r="D45" s="29"/>
      <c r="E45" s="235"/>
      <c r="F45" s="305"/>
      <c r="G45" s="55"/>
      <c r="H45" s="235"/>
      <c r="I45" s="55"/>
    </row>
    <row r="46" spans="1:9" ht="15.75" thickBot="1">
      <c r="A46" s="361" t="s">
        <v>258</v>
      </c>
      <c r="B46" s="362"/>
      <c r="C46" s="232"/>
      <c r="D46" s="233"/>
      <c r="E46" s="235">
        <f>SUM(E42:E45)</f>
        <v>0</v>
      </c>
      <c r="F46" s="235">
        <f>SUM(F42:F45)</f>
        <v>0</v>
      </c>
      <c r="G46" s="235">
        <f>+H46+I46</f>
        <v>915</v>
      </c>
      <c r="H46" s="235">
        <f>SUM(H42:H45)</f>
        <v>901</v>
      </c>
      <c r="I46" s="235">
        <v>14</v>
      </c>
    </row>
    <row r="47" spans="1:9" ht="15.75" thickBot="1">
      <c r="A47" s="253" t="s">
        <v>57</v>
      </c>
      <c r="B47" s="253" t="s">
        <v>47</v>
      </c>
      <c r="C47" s="4"/>
      <c r="D47" s="29"/>
      <c r="E47" s="246"/>
      <c r="F47" s="304"/>
      <c r="G47" s="55"/>
      <c r="H47" s="246">
        <v>3548</v>
      </c>
      <c r="I47" s="55"/>
    </row>
    <row r="48" spans="1:9" ht="15.75" thickBot="1">
      <c r="A48" s="253" t="s">
        <v>57</v>
      </c>
      <c r="B48" s="253" t="s">
        <v>48</v>
      </c>
      <c r="C48" s="4"/>
      <c r="D48" s="29"/>
      <c r="E48" s="246"/>
      <c r="F48" s="304"/>
      <c r="G48" s="55"/>
      <c r="H48" s="246"/>
      <c r="I48" s="55"/>
    </row>
    <row r="49" spans="1:9" ht="15.75" thickBot="1">
      <c r="A49" s="253" t="s">
        <v>57</v>
      </c>
      <c r="B49" s="253" t="s">
        <v>49</v>
      </c>
      <c r="C49" s="4"/>
      <c r="D49" s="29"/>
      <c r="E49" s="246"/>
      <c r="F49" s="304"/>
      <c r="G49" s="55"/>
      <c r="H49" s="246"/>
      <c r="I49" s="55"/>
    </row>
    <row r="50" spans="1:9" ht="15.75" thickBot="1">
      <c r="A50" s="253" t="s">
        <v>57</v>
      </c>
      <c r="B50" s="253" t="s">
        <v>50</v>
      </c>
      <c r="C50" s="4"/>
      <c r="D50" s="29"/>
      <c r="E50" s="246"/>
      <c r="F50" s="304"/>
      <c r="G50" s="55"/>
      <c r="H50" s="246"/>
      <c r="I50" s="55"/>
    </row>
    <row r="51" spans="1:9" ht="15.75" thickBot="1">
      <c r="A51" s="253" t="s">
        <v>57</v>
      </c>
      <c r="B51" s="253" t="s">
        <v>51</v>
      </c>
      <c r="C51" s="4"/>
      <c r="D51" s="29"/>
      <c r="E51" s="246"/>
      <c r="F51" s="304"/>
      <c r="G51" s="55"/>
      <c r="H51" s="246"/>
      <c r="I51" s="55"/>
    </row>
    <row r="52" spans="1:9" ht="15.75" thickBot="1">
      <c r="A52" s="253" t="s">
        <v>57</v>
      </c>
      <c r="B52" s="253" t="s">
        <v>52</v>
      </c>
      <c r="C52" s="4"/>
      <c r="D52" s="29"/>
      <c r="E52" s="246"/>
      <c r="F52" s="304"/>
      <c r="G52" s="55"/>
      <c r="H52" s="246"/>
      <c r="I52" s="55"/>
    </row>
    <row r="53" spans="1:9" ht="15.75" thickBot="1">
      <c r="A53" s="253" t="s">
        <v>57</v>
      </c>
      <c r="B53" s="253" t="s">
        <v>53</v>
      </c>
      <c r="C53" s="4"/>
      <c r="D53" s="29"/>
      <c r="E53" s="246"/>
      <c r="F53" s="304"/>
      <c r="G53" s="55"/>
      <c r="H53" s="246"/>
      <c r="I53" s="55"/>
    </row>
    <row r="54" spans="1:9" ht="15.75" thickBot="1">
      <c r="A54" s="253" t="s">
        <v>57</v>
      </c>
      <c r="B54" s="253" t="s">
        <v>54</v>
      </c>
      <c r="C54" s="4"/>
      <c r="D54" s="29"/>
      <c r="E54" s="246"/>
      <c r="F54" s="304"/>
      <c r="G54" s="55"/>
      <c r="H54" s="246"/>
      <c r="I54" s="55"/>
    </row>
    <row r="55" spans="1:9" ht="15.75" thickBot="1">
      <c r="A55" s="253" t="s">
        <v>57</v>
      </c>
      <c r="B55" s="253" t="s">
        <v>55</v>
      </c>
      <c r="C55" s="4"/>
      <c r="D55" s="29"/>
      <c r="E55" s="246"/>
      <c r="F55" s="304"/>
      <c r="G55" s="55"/>
      <c r="H55" s="246"/>
      <c r="I55" s="55"/>
    </row>
    <row r="56" spans="1:9" ht="15.75" thickBot="1">
      <c r="A56" s="253" t="s">
        <v>57</v>
      </c>
      <c r="B56" s="253" t="s">
        <v>56</v>
      </c>
      <c r="C56" s="4"/>
      <c r="D56" s="29"/>
      <c r="E56" s="246"/>
      <c r="F56" s="304"/>
      <c r="G56" s="55"/>
      <c r="H56" s="246"/>
      <c r="I56" s="55"/>
    </row>
    <row r="57" spans="1:9" ht="15.75" thickBot="1">
      <c r="A57" s="356" t="s">
        <v>159</v>
      </c>
      <c r="B57" s="357"/>
      <c r="C57" s="232"/>
      <c r="D57" s="233"/>
      <c r="E57" s="235">
        <f>SUM(E47:E56)</f>
        <v>0</v>
      </c>
      <c r="F57" s="235">
        <f>SUM(F47:F56)</f>
        <v>0</v>
      </c>
      <c r="G57" s="235">
        <f>+H57+I57</f>
        <v>3600</v>
      </c>
      <c r="H57" s="235">
        <f>SUM(H47:H56)</f>
        <v>3548</v>
      </c>
      <c r="I57" s="235">
        <v>52</v>
      </c>
    </row>
    <row r="58" spans="1:9" ht="15.75" thickBot="1">
      <c r="A58" s="253" t="s">
        <v>71</v>
      </c>
      <c r="B58" s="253" t="s">
        <v>58</v>
      </c>
      <c r="C58" s="4"/>
      <c r="D58" s="29"/>
      <c r="E58" s="246"/>
      <c r="F58" s="304"/>
      <c r="G58" s="55"/>
      <c r="H58" s="246">
        <v>2099</v>
      </c>
      <c r="I58" s="55"/>
    </row>
    <row r="59" spans="1:9" ht="15.75" thickBot="1">
      <c r="A59" s="253" t="s">
        <v>71</v>
      </c>
      <c r="B59" s="253" t="s">
        <v>59</v>
      </c>
      <c r="C59" s="4"/>
      <c r="D59" s="29"/>
      <c r="E59" s="246"/>
      <c r="F59" s="304"/>
      <c r="G59" s="55"/>
      <c r="H59" s="246"/>
      <c r="I59" s="55"/>
    </row>
    <row r="60" spans="1:9" ht="15.75" thickBot="1">
      <c r="A60" s="253" t="s">
        <v>71</v>
      </c>
      <c r="B60" s="253" t="s">
        <v>60</v>
      </c>
      <c r="C60" s="4"/>
      <c r="D60" s="29"/>
      <c r="E60" s="246"/>
      <c r="F60" s="304"/>
      <c r="G60" s="55"/>
      <c r="H60" s="246"/>
      <c r="I60" s="55"/>
    </row>
    <row r="61" spans="1:9" ht="15.75" thickBot="1">
      <c r="A61" s="253" t="s">
        <v>71</v>
      </c>
      <c r="B61" s="253" t="s">
        <v>61</v>
      </c>
      <c r="C61" s="4"/>
      <c r="D61" s="29"/>
      <c r="E61" s="246"/>
      <c r="F61" s="304"/>
      <c r="G61" s="55"/>
      <c r="H61" s="246"/>
      <c r="I61" s="55"/>
    </row>
    <row r="62" spans="1:9" ht="15.75" thickBot="1">
      <c r="A62" s="253" t="s">
        <v>71</v>
      </c>
      <c r="B62" s="253" t="s">
        <v>62</v>
      </c>
      <c r="C62" s="4"/>
      <c r="D62" s="29"/>
      <c r="E62" s="246"/>
      <c r="F62" s="304"/>
      <c r="G62" s="55"/>
      <c r="H62" s="246"/>
      <c r="I62" s="55"/>
    </row>
    <row r="63" spans="1:9" ht="15.75" thickBot="1">
      <c r="A63" s="253" t="s">
        <v>71</v>
      </c>
      <c r="B63" s="253" t="s">
        <v>63</v>
      </c>
      <c r="C63" s="4"/>
      <c r="D63" s="29"/>
      <c r="E63" s="246"/>
      <c r="F63" s="304"/>
      <c r="G63" s="55"/>
      <c r="H63" s="246"/>
      <c r="I63" s="55"/>
    </row>
    <row r="64" spans="1:9" ht="15.75" thickBot="1">
      <c r="A64" s="253" t="s">
        <v>71</v>
      </c>
      <c r="B64" s="253" t="s">
        <v>64</v>
      </c>
      <c r="C64" s="4"/>
      <c r="D64" s="29"/>
      <c r="E64" s="246"/>
      <c r="F64" s="304"/>
      <c r="G64" s="55"/>
      <c r="H64" s="246"/>
      <c r="I64" s="55"/>
    </row>
    <row r="65" spans="1:9" ht="15.75" thickBot="1">
      <c r="A65" s="253" t="s">
        <v>71</v>
      </c>
      <c r="B65" s="253" t="s">
        <v>65</v>
      </c>
      <c r="C65" s="4"/>
      <c r="D65" s="29"/>
      <c r="E65" s="246"/>
      <c r="F65" s="304"/>
      <c r="G65" s="55"/>
      <c r="H65" s="246"/>
      <c r="I65" s="55"/>
    </row>
    <row r="66" spans="1:9" ht="15.75" thickBot="1">
      <c r="A66" s="253" t="s">
        <v>71</v>
      </c>
      <c r="B66" s="253" t="s">
        <v>66</v>
      </c>
      <c r="C66" s="4"/>
      <c r="D66" s="29"/>
      <c r="E66" s="246"/>
      <c r="F66" s="304"/>
      <c r="G66" s="55"/>
      <c r="H66" s="246"/>
      <c r="I66" s="55"/>
    </row>
    <row r="67" spans="1:9" ht="15.75" thickBot="1">
      <c r="A67" s="253" t="s">
        <v>71</v>
      </c>
      <c r="B67" s="253" t="s">
        <v>67</v>
      </c>
      <c r="C67" s="4"/>
      <c r="D67" s="29"/>
      <c r="E67" s="246"/>
      <c r="F67" s="304"/>
      <c r="G67" s="55"/>
      <c r="H67" s="246"/>
      <c r="I67" s="55"/>
    </row>
    <row r="68" spans="1:9" ht="15.75" thickBot="1">
      <c r="A68" s="253" t="s">
        <v>71</v>
      </c>
      <c r="B68" s="253" t="s">
        <v>68</v>
      </c>
      <c r="C68" s="4"/>
      <c r="D68" s="29"/>
      <c r="E68" s="246"/>
      <c r="F68" s="304"/>
      <c r="G68" s="55"/>
      <c r="H68" s="246"/>
      <c r="I68" s="55"/>
    </row>
    <row r="69" spans="1:9" ht="15.75" thickBot="1">
      <c r="A69" s="253" t="s">
        <v>71</v>
      </c>
      <c r="B69" s="253" t="s">
        <v>69</v>
      </c>
      <c r="C69" s="4"/>
      <c r="D69" s="29"/>
      <c r="E69" s="246"/>
      <c r="F69" s="304"/>
      <c r="G69" s="55"/>
      <c r="H69" s="246"/>
      <c r="I69" s="55"/>
    </row>
    <row r="70" spans="1:9" ht="15.75" thickBot="1">
      <c r="A70" s="253" t="s">
        <v>71</v>
      </c>
      <c r="B70" s="253" t="s">
        <v>70</v>
      </c>
      <c r="C70" s="4"/>
      <c r="D70" s="29"/>
      <c r="E70" s="246"/>
      <c r="F70" s="304"/>
      <c r="G70" s="55"/>
      <c r="H70" s="246"/>
      <c r="I70" s="55"/>
    </row>
    <row r="71" spans="1:9" ht="15.75" thickBot="1">
      <c r="A71" s="356" t="s">
        <v>160</v>
      </c>
      <c r="B71" s="357"/>
      <c r="C71" s="232"/>
      <c r="D71" s="233"/>
      <c r="E71" s="235">
        <f>SUM(E58:E70)</f>
        <v>0</v>
      </c>
      <c r="F71" s="235">
        <f>SUM(F58:F70)</f>
        <v>0</v>
      </c>
      <c r="G71" s="235">
        <f>+H71+I71</f>
        <v>2199</v>
      </c>
      <c r="H71" s="235">
        <f>SUM(H58:H70)</f>
        <v>2099</v>
      </c>
      <c r="I71" s="235">
        <v>100</v>
      </c>
    </row>
    <row r="72" spans="1:9" ht="15.75" thickBot="1">
      <c r="A72" s="253" t="s">
        <v>82</v>
      </c>
      <c r="B72" s="253" t="s">
        <v>72</v>
      </c>
      <c r="C72" s="4"/>
      <c r="D72" s="29"/>
      <c r="E72" s="246"/>
      <c r="F72" s="304"/>
      <c r="G72" s="55"/>
      <c r="H72" s="246">
        <v>1156</v>
      </c>
      <c r="I72" s="55"/>
    </row>
    <row r="73" spans="1:9" ht="15.75" thickBot="1">
      <c r="A73" s="253" t="s">
        <v>82</v>
      </c>
      <c r="B73" s="253" t="s">
        <v>73</v>
      </c>
      <c r="C73" s="4"/>
      <c r="D73" s="29"/>
      <c r="E73" s="246"/>
      <c r="F73" s="304"/>
      <c r="G73" s="55"/>
      <c r="H73" s="246"/>
      <c r="I73" s="55"/>
    </row>
    <row r="74" spans="1:9" ht="15.75" thickBot="1">
      <c r="A74" s="253" t="s">
        <v>82</v>
      </c>
      <c r="B74" s="253" t="s">
        <v>74</v>
      </c>
      <c r="C74" s="4"/>
      <c r="D74" s="29"/>
      <c r="E74" s="246"/>
      <c r="F74" s="304"/>
      <c r="G74" s="55"/>
      <c r="H74" s="246"/>
      <c r="I74" s="55"/>
    </row>
    <row r="75" spans="1:9" ht="15.75" thickBot="1">
      <c r="A75" s="253" t="s">
        <v>82</v>
      </c>
      <c r="B75" s="253" t="s">
        <v>75</v>
      </c>
      <c r="C75" s="4"/>
      <c r="D75" s="29"/>
      <c r="E75" s="246"/>
      <c r="F75" s="304"/>
      <c r="G75" s="55"/>
      <c r="H75" s="246"/>
      <c r="I75" s="55"/>
    </row>
    <row r="76" spans="1:9" ht="15.75" thickBot="1">
      <c r="A76" s="253" t="s">
        <v>82</v>
      </c>
      <c r="B76" s="253" t="s">
        <v>76</v>
      </c>
      <c r="C76" s="4"/>
      <c r="D76" s="29"/>
      <c r="E76" s="246"/>
      <c r="F76" s="304"/>
      <c r="G76" s="55"/>
      <c r="H76" s="246"/>
      <c r="I76" s="55"/>
    </row>
    <row r="77" spans="1:9" ht="15.75" thickBot="1">
      <c r="A77" s="253" t="s">
        <v>82</v>
      </c>
      <c r="B77" s="253" t="s">
        <v>77</v>
      </c>
      <c r="C77" s="4"/>
      <c r="D77" s="29"/>
      <c r="E77" s="246"/>
      <c r="F77" s="304"/>
      <c r="G77" s="55"/>
      <c r="H77" s="246"/>
      <c r="I77" s="55"/>
    </row>
    <row r="78" spans="1:9" ht="15.75" thickBot="1">
      <c r="A78" s="253" t="s">
        <v>82</v>
      </c>
      <c r="B78" s="253" t="s">
        <v>78</v>
      </c>
      <c r="C78" s="4"/>
      <c r="D78" s="29"/>
      <c r="E78" s="246"/>
      <c r="F78" s="304"/>
      <c r="G78" s="55"/>
      <c r="H78" s="246"/>
      <c r="I78" s="55"/>
    </row>
    <row r="79" spans="1:9" ht="15.75" thickBot="1">
      <c r="A79" s="253" t="s">
        <v>82</v>
      </c>
      <c r="B79" s="253" t="s">
        <v>79</v>
      </c>
      <c r="C79" s="4"/>
      <c r="D79" s="29"/>
      <c r="E79" s="246"/>
      <c r="F79" s="304"/>
      <c r="G79" s="55"/>
      <c r="H79" s="246"/>
      <c r="I79" s="55"/>
    </row>
    <row r="80" spans="1:9" ht="15.75" thickBot="1">
      <c r="A80" s="253" t="s">
        <v>82</v>
      </c>
      <c r="B80" s="253" t="s">
        <v>80</v>
      </c>
      <c r="C80" s="4"/>
      <c r="D80" s="29"/>
      <c r="E80" s="246"/>
      <c r="F80" s="304"/>
      <c r="G80" s="55"/>
      <c r="H80" s="246"/>
      <c r="I80" s="55"/>
    </row>
    <row r="81" spans="1:9" ht="15.75" thickBot="1">
      <c r="A81" s="253" t="s">
        <v>82</v>
      </c>
      <c r="B81" s="253" t="s">
        <v>81</v>
      </c>
      <c r="C81" s="4"/>
      <c r="D81" s="29"/>
      <c r="E81" s="246"/>
      <c r="F81" s="304"/>
      <c r="G81" s="55"/>
      <c r="H81" s="246"/>
      <c r="I81" s="55"/>
    </row>
    <row r="82" spans="1:9" ht="15.75" thickBot="1">
      <c r="A82" s="356" t="s">
        <v>18</v>
      </c>
      <c r="B82" s="357"/>
      <c r="C82" s="232"/>
      <c r="D82" s="233"/>
      <c r="E82" s="235">
        <f>SUM(E72:E81)</f>
        <v>0</v>
      </c>
      <c r="F82" s="235">
        <f>SUM(F72:F81)</f>
        <v>0</v>
      </c>
      <c r="G82" s="235">
        <f>+H82+I82</f>
        <v>1240</v>
      </c>
      <c r="H82" s="235">
        <f>SUM(H72:H81)</f>
        <v>1156</v>
      </c>
      <c r="I82" s="235">
        <v>84</v>
      </c>
    </row>
    <row r="83" spans="1:9" ht="15.75" thickBot="1">
      <c r="A83" s="253" t="s">
        <v>88</v>
      </c>
      <c r="B83" s="253" t="s">
        <v>83</v>
      </c>
      <c r="C83" s="4"/>
      <c r="D83" s="29"/>
      <c r="E83" s="246"/>
      <c r="F83" s="304"/>
      <c r="G83" s="55"/>
      <c r="H83" s="246">
        <v>902</v>
      </c>
      <c r="I83" s="55"/>
    </row>
    <row r="84" spans="1:9" ht="15.75" thickBot="1">
      <c r="A84" s="253" t="s">
        <v>88</v>
      </c>
      <c r="B84" s="253" t="s">
        <v>84</v>
      </c>
      <c r="C84" s="4"/>
      <c r="D84" s="29"/>
      <c r="E84" s="246"/>
      <c r="F84" s="304"/>
      <c r="G84" s="55"/>
      <c r="H84" s="246"/>
      <c r="I84" s="55"/>
    </row>
    <row r="85" spans="1:9" ht="15.75" thickBot="1">
      <c r="A85" s="253" t="s">
        <v>88</v>
      </c>
      <c r="B85" s="253" t="s">
        <v>85</v>
      </c>
      <c r="C85" s="4"/>
      <c r="D85" s="29"/>
      <c r="E85" s="246"/>
      <c r="F85" s="304"/>
      <c r="G85" s="55"/>
      <c r="H85" s="246"/>
      <c r="I85" s="55"/>
    </row>
    <row r="86" spans="1:9" ht="15.75" thickBot="1">
      <c r="A86" s="253" t="s">
        <v>88</v>
      </c>
      <c r="B86" s="253" t="s">
        <v>86</v>
      </c>
      <c r="C86" s="4"/>
      <c r="D86" s="29"/>
      <c r="E86" s="246"/>
      <c r="F86" s="304"/>
      <c r="G86" s="55"/>
      <c r="H86" s="246"/>
      <c r="I86" s="55"/>
    </row>
    <row r="87" spans="1:9" ht="15.75" thickBot="1">
      <c r="A87" s="253" t="s">
        <v>88</v>
      </c>
      <c r="B87" s="253" t="s">
        <v>87</v>
      </c>
      <c r="C87" s="4"/>
      <c r="D87" s="29"/>
      <c r="E87" s="246"/>
      <c r="F87" s="304"/>
      <c r="G87" s="55"/>
      <c r="H87" s="246"/>
      <c r="I87" s="55"/>
    </row>
    <row r="88" spans="1:9" ht="15.75" thickBot="1">
      <c r="A88" s="356" t="s">
        <v>161</v>
      </c>
      <c r="B88" s="357"/>
      <c r="C88" s="232"/>
      <c r="D88" s="233"/>
      <c r="E88" s="235">
        <f>SUM(E83:E87)</f>
        <v>0</v>
      </c>
      <c r="F88" s="235">
        <f>SUM(F83:F87)</f>
        <v>0</v>
      </c>
      <c r="G88" s="235">
        <f>+H88+I88</f>
        <v>954</v>
      </c>
      <c r="H88" s="235">
        <f>SUM(H83:H87)</f>
        <v>902</v>
      </c>
      <c r="I88" s="235">
        <v>52</v>
      </c>
    </row>
    <row r="89" spans="1:9" ht="15.75" thickBot="1">
      <c r="A89" s="253" t="s">
        <v>99</v>
      </c>
      <c r="B89" s="253" t="s">
        <v>89</v>
      </c>
      <c r="C89" s="4"/>
      <c r="D89" s="29"/>
      <c r="E89" s="246"/>
      <c r="F89" s="304"/>
      <c r="G89" s="55"/>
      <c r="H89" s="246">
        <v>2912</v>
      </c>
      <c r="I89" s="55"/>
    </row>
    <row r="90" spans="1:9" ht="15.75" thickBot="1">
      <c r="A90" s="253" t="s">
        <v>99</v>
      </c>
      <c r="B90" s="253" t="s">
        <v>90</v>
      </c>
      <c r="C90" s="4"/>
      <c r="D90" s="29"/>
      <c r="E90" s="246"/>
      <c r="F90" s="304"/>
      <c r="G90" s="55"/>
      <c r="H90" s="246"/>
      <c r="I90" s="55"/>
    </row>
    <row r="91" spans="1:9" ht="15.75" thickBot="1">
      <c r="A91" s="253" t="s">
        <v>99</v>
      </c>
      <c r="B91" s="253" t="s">
        <v>91</v>
      </c>
      <c r="C91" s="4"/>
      <c r="D91" s="29"/>
      <c r="E91" s="246"/>
      <c r="F91" s="304"/>
      <c r="G91" s="55"/>
      <c r="H91" s="246"/>
      <c r="I91" s="55"/>
    </row>
    <row r="92" spans="1:9" ht="15.75" thickBot="1">
      <c r="A92" s="253" t="s">
        <v>99</v>
      </c>
      <c r="B92" s="253" t="s">
        <v>92</v>
      </c>
      <c r="C92" s="4"/>
      <c r="D92" s="29"/>
      <c r="E92" s="246"/>
      <c r="F92" s="304"/>
      <c r="G92" s="55"/>
      <c r="H92" s="246"/>
      <c r="I92" s="55"/>
    </row>
    <row r="93" spans="1:9" ht="15.75" thickBot="1">
      <c r="A93" s="253" t="s">
        <v>99</v>
      </c>
      <c r="B93" s="253" t="s">
        <v>93</v>
      </c>
      <c r="C93" s="4"/>
      <c r="D93" s="29"/>
      <c r="E93" s="246"/>
      <c r="F93" s="304"/>
      <c r="G93" s="55"/>
      <c r="H93" s="246"/>
      <c r="I93" s="55"/>
    </row>
    <row r="94" spans="1:9" ht="15.75" thickBot="1">
      <c r="A94" s="253" t="s">
        <v>99</v>
      </c>
      <c r="B94" s="253" t="s">
        <v>94</v>
      </c>
      <c r="C94" s="4"/>
      <c r="D94" s="29"/>
      <c r="E94" s="246"/>
      <c r="F94" s="304"/>
      <c r="G94" s="55"/>
      <c r="H94" s="246"/>
      <c r="I94" s="55"/>
    </row>
    <row r="95" spans="1:9" ht="15.75" thickBot="1">
      <c r="A95" s="253" t="s">
        <v>99</v>
      </c>
      <c r="B95" s="253" t="s">
        <v>95</v>
      </c>
      <c r="C95" s="4"/>
      <c r="D95" s="29"/>
      <c r="E95" s="246"/>
      <c r="F95" s="304"/>
      <c r="G95" s="55"/>
      <c r="H95" s="246"/>
      <c r="I95" s="55"/>
    </row>
    <row r="96" spans="1:9" ht="15.75" thickBot="1">
      <c r="A96" s="253" t="s">
        <v>99</v>
      </c>
      <c r="B96" s="253" t="s">
        <v>96</v>
      </c>
      <c r="C96" s="4"/>
      <c r="D96" s="29"/>
      <c r="E96" s="246"/>
      <c r="F96" s="304"/>
      <c r="G96" s="55"/>
      <c r="H96" s="246"/>
      <c r="I96" s="55"/>
    </row>
    <row r="97" spans="1:9" ht="15.75" thickBot="1">
      <c r="A97" s="253" t="s">
        <v>99</v>
      </c>
      <c r="B97" s="253" t="s">
        <v>97</v>
      </c>
      <c r="C97" s="4"/>
      <c r="D97" s="29"/>
      <c r="E97" s="246"/>
      <c r="F97" s="304"/>
      <c r="G97" s="55"/>
      <c r="H97" s="246"/>
      <c r="I97" s="55"/>
    </row>
    <row r="98" spans="1:9" ht="15.75" thickBot="1">
      <c r="A98" s="253" t="s">
        <v>99</v>
      </c>
      <c r="B98" s="253" t="s">
        <v>98</v>
      </c>
      <c r="C98" s="4"/>
      <c r="D98" s="29"/>
      <c r="E98" s="246"/>
      <c r="F98" s="304"/>
      <c r="G98" s="55"/>
      <c r="H98" s="246"/>
      <c r="I98" s="55"/>
    </row>
    <row r="99" spans="1:9" ht="15.75" thickBot="1">
      <c r="A99" s="356" t="s">
        <v>162</v>
      </c>
      <c r="B99" s="357"/>
      <c r="C99" s="232"/>
      <c r="D99" s="233"/>
      <c r="E99" s="235">
        <f>SUM(E89:E98)</f>
        <v>0</v>
      </c>
      <c r="F99" s="235">
        <f>SUM(F89:F98)</f>
        <v>0</v>
      </c>
      <c r="G99" s="235">
        <f>+H99+I99</f>
        <v>2912</v>
      </c>
      <c r="H99" s="235">
        <f>SUM(H89:H98)</f>
        <v>2912</v>
      </c>
      <c r="I99" s="235">
        <v>0</v>
      </c>
    </row>
    <row r="100" spans="1:9" ht="15.75" thickBot="1">
      <c r="A100" s="253" t="s">
        <v>116</v>
      </c>
      <c r="B100" s="253" t="s">
        <v>100</v>
      </c>
      <c r="C100" s="4"/>
      <c r="D100" s="29"/>
      <c r="E100" s="246"/>
      <c r="F100" s="304"/>
      <c r="G100" s="55"/>
      <c r="H100" s="246">
        <v>1291</v>
      </c>
      <c r="I100" s="55"/>
    </row>
    <row r="101" spans="1:9" ht="15.75" thickBot="1">
      <c r="A101" s="253" t="s">
        <v>116</v>
      </c>
      <c r="B101" s="253" t="s">
        <v>101</v>
      </c>
      <c r="C101" s="4"/>
      <c r="D101" s="29"/>
      <c r="E101" s="246"/>
      <c r="F101" s="304"/>
      <c r="G101" s="55"/>
      <c r="H101" s="246">
        <v>4616</v>
      </c>
      <c r="I101" s="55"/>
    </row>
    <row r="102" spans="1:9" ht="15.75" thickBot="1">
      <c r="A102" s="253" t="s">
        <v>116</v>
      </c>
      <c r="B102" s="253" t="s">
        <v>102</v>
      </c>
      <c r="C102" s="4"/>
      <c r="D102" s="29"/>
      <c r="E102" s="246"/>
      <c r="F102" s="304"/>
      <c r="G102" s="55"/>
      <c r="H102" s="246">
        <v>3915</v>
      </c>
      <c r="I102" s="55"/>
    </row>
    <row r="103" spans="1:9" ht="15.75" thickBot="1">
      <c r="A103" s="253" t="s">
        <v>116</v>
      </c>
      <c r="B103" s="253" t="s">
        <v>103</v>
      </c>
      <c r="C103" s="4"/>
      <c r="D103" s="29"/>
      <c r="E103" s="246"/>
      <c r="F103" s="304"/>
      <c r="G103" s="55"/>
      <c r="H103" s="246">
        <v>1090</v>
      </c>
      <c r="I103" s="55"/>
    </row>
    <row r="104" spans="1:9" ht="15.75" thickBot="1">
      <c r="A104" s="253" t="s">
        <v>116</v>
      </c>
      <c r="B104" s="253" t="s">
        <v>104</v>
      </c>
      <c r="C104" s="4"/>
      <c r="D104" s="29"/>
      <c r="E104" s="246"/>
      <c r="F104" s="304"/>
      <c r="G104" s="55"/>
      <c r="H104" s="246">
        <v>1592</v>
      </c>
      <c r="I104" s="55"/>
    </row>
    <row r="105" spans="1:9" ht="15.75" thickBot="1">
      <c r="A105" s="253" t="s">
        <v>116</v>
      </c>
      <c r="B105" s="253" t="s">
        <v>105</v>
      </c>
      <c r="C105" s="4"/>
      <c r="D105" s="29"/>
      <c r="E105" s="246"/>
      <c r="F105" s="304"/>
      <c r="G105" s="55"/>
      <c r="H105" s="246"/>
      <c r="I105" s="55"/>
    </row>
    <row r="106" spans="1:9" ht="15.75" thickBot="1">
      <c r="A106" s="253" t="s">
        <v>116</v>
      </c>
      <c r="B106" s="253" t="s">
        <v>106</v>
      </c>
      <c r="C106" s="4"/>
      <c r="D106" s="29"/>
      <c r="E106" s="246"/>
      <c r="F106" s="304"/>
      <c r="G106" s="55"/>
      <c r="H106" s="246"/>
      <c r="I106" s="55"/>
    </row>
    <row r="107" spans="1:9" ht="15.75" thickBot="1">
      <c r="A107" s="253" t="s">
        <v>116</v>
      </c>
      <c r="B107" s="253" t="s">
        <v>107</v>
      </c>
      <c r="C107" s="4"/>
      <c r="D107" s="29"/>
      <c r="E107" s="246"/>
      <c r="F107" s="304"/>
      <c r="G107" s="55"/>
      <c r="H107" s="246"/>
      <c r="I107" s="55"/>
    </row>
    <row r="108" spans="1:9" ht="15.75" thickBot="1">
      <c r="A108" s="253" t="s">
        <v>116</v>
      </c>
      <c r="B108" s="253" t="s">
        <v>108</v>
      </c>
      <c r="C108" s="4"/>
      <c r="D108" s="29"/>
      <c r="E108" s="246"/>
      <c r="F108" s="304"/>
      <c r="G108" s="55"/>
      <c r="H108" s="246"/>
      <c r="I108" s="55"/>
    </row>
    <row r="109" spans="1:9" ht="15.75" thickBot="1">
      <c r="A109" s="253" t="s">
        <v>116</v>
      </c>
      <c r="B109" s="253" t="s">
        <v>109</v>
      </c>
      <c r="C109" s="4"/>
      <c r="D109" s="29"/>
      <c r="E109" s="246"/>
      <c r="F109" s="304"/>
      <c r="G109" s="55"/>
      <c r="H109" s="246"/>
      <c r="I109" s="55"/>
    </row>
    <row r="110" spans="1:9" ht="15.75" thickBot="1">
      <c r="A110" s="253" t="s">
        <v>116</v>
      </c>
      <c r="B110" s="253" t="s">
        <v>110</v>
      </c>
      <c r="C110" s="4"/>
      <c r="D110" s="29"/>
      <c r="E110" s="246"/>
      <c r="F110" s="304"/>
      <c r="G110" s="55"/>
      <c r="H110" s="246"/>
      <c r="I110" s="55"/>
    </row>
    <row r="111" spans="1:9" ht="15.75" thickBot="1">
      <c r="A111" s="253" t="s">
        <v>116</v>
      </c>
      <c r="B111" s="253" t="s">
        <v>111</v>
      </c>
      <c r="C111" s="4"/>
      <c r="D111" s="29"/>
      <c r="E111" s="246"/>
      <c r="F111" s="304"/>
      <c r="G111" s="55"/>
      <c r="H111" s="246"/>
      <c r="I111" s="55"/>
    </row>
    <row r="112" spans="1:9" ht="15.75" thickBot="1">
      <c r="A112" s="253" t="s">
        <v>116</v>
      </c>
      <c r="B112" s="253" t="s">
        <v>112</v>
      </c>
      <c r="C112" s="4"/>
      <c r="D112" s="29"/>
      <c r="E112" s="246"/>
      <c r="F112" s="304"/>
      <c r="G112" s="55"/>
      <c r="H112" s="246"/>
      <c r="I112" s="55"/>
    </row>
    <row r="113" spans="1:9" ht="15.75" thickBot="1">
      <c r="A113" s="253" t="s">
        <v>116</v>
      </c>
      <c r="B113" s="253" t="s">
        <v>113</v>
      </c>
      <c r="C113" s="4"/>
      <c r="D113" s="29"/>
      <c r="E113" s="246"/>
      <c r="F113" s="304"/>
      <c r="G113" s="55"/>
      <c r="H113" s="246"/>
      <c r="I113" s="55"/>
    </row>
    <row r="114" spans="1:9" ht="15.75" thickBot="1">
      <c r="A114" s="253" t="s">
        <v>116</v>
      </c>
      <c r="B114" s="253" t="s">
        <v>114</v>
      </c>
      <c r="C114" s="4"/>
      <c r="D114" s="29"/>
      <c r="E114" s="246"/>
      <c r="F114" s="304"/>
      <c r="G114" s="55"/>
      <c r="H114" s="246">
        <v>948</v>
      </c>
      <c r="I114" s="55"/>
    </row>
    <row r="115" spans="1:9" ht="15.75" thickBot="1">
      <c r="A115" s="253" t="s">
        <v>116</v>
      </c>
      <c r="B115" s="253" t="s">
        <v>115</v>
      </c>
      <c r="C115" s="4"/>
      <c r="D115" s="29"/>
      <c r="E115" s="246"/>
      <c r="F115" s="304"/>
      <c r="G115" s="55"/>
      <c r="H115" s="246"/>
      <c r="I115" s="55"/>
    </row>
    <row r="116" spans="1:9" ht="15.75" thickBot="1">
      <c r="A116" s="356" t="s">
        <v>163</v>
      </c>
      <c r="B116" s="357"/>
      <c r="C116" s="232"/>
      <c r="D116" s="233"/>
      <c r="E116" s="235">
        <f>SUM(E100:E115)</f>
        <v>0</v>
      </c>
      <c r="F116" s="235">
        <f>SUM(F100:F115)</f>
        <v>0</v>
      </c>
      <c r="G116" s="235">
        <f>+H116+I116</f>
        <v>14041</v>
      </c>
      <c r="H116" s="235">
        <f>SUM(H100:H115)</f>
        <v>13452</v>
      </c>
      <c r="I116" s="235">
        <v>589</v>
      </c>
    </row>
    <row r="117" spans="1:9" ht="15.75" thickBot="1">
      <c r="A117" s="253" t="s">
        <v>129</v>
      </c>
      <c r="B117" s="253" t="s">
        <v>117</v>
      </c>
      <c r="C117" s="4"/>
      <c r="D117" s="29"/>
      <c r="E117" s="246"/>
      <c r="F117" s="304"/>
      <c r="G117" s="55"/>
      <c r="H117" s="246"/>
      <c r="I117" s="55"/>
    </row>
    <row r="118" spans="1:9" ht="15.75" thickBot="1">
      <c r="A118" s="253" t="s">
        <v>129</v>
      </c>
      <c r="B118" s="253" t="s">
        <v>118</v>
      </c>
      <c r="C118" s="4"/>
      <c r="D118" s="29"/>
      <c r="E118" s="246"/>
      <c r="F118" s="304"/>
      <c r="G118" s="55"/>
      <c r="H118" s="246"/>
      <c r="I118" s="55"/>
    </row>
    <row r="119" spans="1:9" ht="15.75" thickBot="1">
      <c r="A119" s="253" t="s">
        <v>129</v>
      </c>
      <c r="B119" s="253" t="s">
        <v>119</v>
      </c>
      <c r="C119" s="4"/>
      <c r="D119" s="29"/>
      <c r="E119" s="246"/>
      <c r="F119" s="304"/>
      <c r="G119" s="55"/>
      <c r="H119" s="246"/>
      <c r="I119" s="55"/>
    </row>
    <row r="120" spans="1:9" ht="15.75" thickBot="1">
      <c r="A120" s="253" t="s">
        <v>129</v>
      </c>
      <c r="B120" s="253" t="s">
        <v>120</v>
      </c>
      <c r="C120" s="4"/>
      <c r="D120" s="29"/>
      <c r="E120" s="246"/>
      <c r="F120" s="304"/>
      <c r="G120" s="55"/>
      <c r="H120" s="246">
        <v>1344</v>
      </c>
      <c r="I120" s="55"/>
    </row>
    <row r="121" spans="1:9" ht="15.75" thickBot="1">
      <c r="A121" s="253" t="s">
        <v>129</v>
      </c>
      <c r="B121" s="253" t="s">
        <v>121</v>
      </c>
      <c r="C121" s="4"/>
      <c r="D121" s="29"/>
      <c r="E121" s="246"/>
      <c r="F121" s="304"/>
      <c r="G121" s="55"/>
      <c r="H121" s="246"/>
      <c r="I121" s="55"/>
    </row>
    <row r="122" spans="1:9" ht="15.75" thickBot="1">
      <c r="A122" s="253" t="s">
        <v>129</v>
      </c>
      <c r="B122" s="253" t="s">
        <v>122</v>
      </c>
      <c r="C122" s="4"/>
      <c r="D122" s="29"/>
      <c r="E122" s="246"/>
      <c r="F122" s="304"/>
      <c r="G122" s="55"/>
      <c r="H122" s="246"/>
      <c r="I122" s="55"/>
    </row>
    <row r="123" spans="1:9" ht="15.75" thickBot="1">
      <c r="A123" s="253" t="s">
        <v>129</v>
      </c>
      <c r="B123" s="253" t="s">
        <v>123</v>
      </c>
      <c r="C123" s="4"/>
      <c r="D123" s="29"/>
      <c r="E123" s="246"/>
      <c r="F123" s="304"/>
      <c r="G123" s="55"/>
      <c r="H123" s="246"/>
      <c r="I123" s="55"/>
    </row>
    <row r="124" spans="1:9" ht="15.75" thickBot="1">
      <c r="A124" s="253" t="s">
        <v>129</v>
      </c>
      <c r="B124" s="253" t="s">
        <v>124</v>
      </c>
      <c r="C124" s="4"/>
      <c r="D124" s="29"/>
      <c r="E124" s="246"/>
      <c r="F124" s="304"/>
      <c r="G124" s="55"/>
      <c r="H124" s="246"/>
      <c r="I124" s="55"/>
    </row>
    <row r="125" spans="1:9" ht="15.75" thickBot="1">
      <c r="A125" s="253" t="s">
        <v>129</v>
      </c>
      <c r="B125" s="253" t="s">
        <v>125</v>
      </c>
      <c r="C125" s="4"/>
      <c r="D125" s="29"/>
      <c r="E125" s="246"/>
      <c r="F125" s="304"/>
      <c r="G125" s="55"/>
      <c r="H125" s="246"/>
      <c r="I125" s="55"/>
    </row>
    <row r="126" spans="1:9" ht="15.75" thickBot="1">
      <c r="A126" s="253" t="s">
        <v>129</v>
      </c>
      <c r="B126" s="253" t="s">
        <v>126</v>
      </c>
      <c r="C126" s="4"/>
      <c r="D126" s="29"/>
      <c r="E126" s="246"/>
      <c r="F126" s="304"/>
      <c r="G126" s="55"/>
      <c r="H126" s="246"/>
      <c r="I126" s="55"/>
    </row>
    <row r="127" spans="1:9" ht="15.75" thickBot="1">
      <c r="A127" s="253" t="s">
        <v>129</v>
      </c>
      <c r="B127" s="253" t="s">
        <v>127</v>
      </c>
      <c r="C127" s="4"/>
      <c r="D127" s="29"/>
      <c r="E127" s="246"/>
      <c r="F127" s="304"/>
      <c r="G127" s="55"/>
      <c r="H127" s="246"/>
      <c r="I127" s="55"/>
    </row>
    <row r="128" spans="1:9" ht="15.75" thickBot="1">
      <c r="A128" s="253" t="s">
        <v>129</v>
      </c>
      <c r="B128" s="253" t="s">
        <v>128</v>
      </c>
      <c r="C128" s="4"/>
      <c r="D128" s="29"/>
      <c r="E128" s="246"/>
      <c r="F128" s="304"/>
      <c r="G128" s="55"/>
      <c r="H128" s="246"/>
      <c r="I128" s="55"/>
    </row>
    <row r="129" spans="1:9" ht="15.75" thickBot="1">
      <c r="A129" s="356" t="s">
        <v>164</v>
      </c>
      <c r="B129" s="357"/>
      <c r="C129" s="232"/>
      <c r="D129" s="233"/>
      <c r="E129" s="235">
        <f>SUM(E117:E128)</f>
        <v>0</v>
      </c>
      <c r="F129" s="235">
        <f>SUM(F117:F128)</f>
        <v>0</v>
      </c>
      <c r="G129" s="235">
        <f>+H129+I129</f>
        <v>1361</v>
      </c>
      <c r="H129" s="235">
        <f>SUM(H117:H128)</f>
        <v>1344</v>
      </c>
      <c r="I129" s="235">
        <v>17</v>
      </c>
    </row>
    <row r="130" spans="1:9" ht="15.75" thickBot="1">
      <c r="A130" s="253" t="s">
        <v>143</v>
      </c>
      <c r="B130" s="253" t="s">
        <v>130</v>
      </c>
      <c r="C130" s="4"/>
      <c r="D130" s="29"/>
      <c r="E130" s="246"/>
      <c r="F130" s="304"/>
      <c r="G130" s="55"/>
      <c r="H130" s="246">
        <v>1833</v>
      </c>
      <c r="I130" s="39"/>
    </row>
    <row r="131" spans="1:9" ht="15.75" thickBot="1">
      <c r="A131" s="253" t="s">
        <v>143</v>
      </c>
      <c r="B131" s="253" t="s">
        <v>131</v>
      </c>
      <c r="C131" s="4"/>
      <c r="D131" s="29"/>
      <c r="E131" s="246"/>
      <c r="F131" s="304"/>
      <c r="G131" s="55"/>
      <c r="H131" s="246">
        <v>973</v>
      </c>
      <c r="I131" s="39"/>
    </row>
    <row r="132" spans="1:9" ht="15.75" thickBot="1">
      <c r="A132" s="253" t="s">
        <v>143</v>
      </c>
      <c r="B132" s="253" t="s">
        <v>132</v>
      </c>
      <c r="C132" s="4"/>
      <c r="D132" s="29"/>
      <c r="E132" s="246"/>
      <c r="F132" s="304"/>
      <c r="G132" s="55"/>
      <c r="H132" s="246">
        <v>1007</v>
      </c>
      <c r="I132" s="39"/>
    </row>
    <row r="133" spans="1:9" ht="15.75" thickBot="1">
      <c r="A133" s="253" t="s">
        <v>143</v>
      </c>
      <c r="B133" s="253" t="s">
        <v>133</v>
      </c>
      <c r="C133" s="4"/>
      <c r="D133" s="29"/>
      <c r="E133" s="246"/>
      <c r="F133" s="304"/>
      <c r="G133" s="55"/>
      <c r="H133" s="246">
        <v>1543</v>
      </c>
      <c r="I133" s="39"/>
    </row>
    <row r="134" spans="1:9" ht="15.75" thickBot="1">
      <c r="A134" s="253" t="s">
        <v>143</v>
      </c>
      <c r="B134" s="253" t="s">
        <v>134</v>
      </c>
      <c r="C134" s="4"/>
      <c r="D134" s="29"/>
      <c r="E134" s="246"/>
      <c r="F134" s="304"/>
      <c r="G134" s="55"/>
      <c r="H134" s="246"/>
      <c r="I134" s="39"/>
    </row>
    <row r="135" spans="1:9" ht="15.75" thickBot="1">
      <c r="A135" s="253" t="s">
        <v>143</v>
      </c>
      <c r="B135" s="253" t="s">
        <v>135</v>
      </c>
      <c r="C135" s="4"/>
      <c r="D135" s="29"/>
      <c r="E135" s="246"/>
      <c r="F135" s="304"/>
      <c r="G135" s="55"/>
      <c r="H135" s="246"/>
      <c r="I135" s="39"/>
    </row>
    <row r="136" spans="1:9" ht="15.75" thickBot="1">
      <c r="A136" s="253" t="s">
        <v>143</v>
      </c>
      <c r="B136" s="253" t="s">
        <v>136</v>
      </c>
      <c r="C136" s="4"/>
      <c r="D136" s="29"/>
      <c r="E136" s="246"/>
      <c r="F136" s="304"/>
      <c r="G136" s="55"/>
      <c r="H136" s="246"/>
      <c r="I136" s="39"/>
    </row>
    <row r="137" spans="1:9" ht="15.75" thickBot="1">
      <c r="A137" s="253" t="s">
        <v>143</v>
      </c>
      <c r="B137" s="253" t="s">
        <v>137</v>
      </c>
      <c r="C137" s="4"/>
      <c r="D137" s="29"/>
      <c r="E137" s="246"/>
      <c r="F137" s="304"/>
      <c r="G137" s="55"/>
      <c r="H137" s="246"/>
      <c r="I137" s="39"/>
    </row>
    <row r="138" spans="1:9" ht="15.75" thickBot="1">
      <c r="A138" s="253" t="s">
        <v>143</v>
      </c>
      <c r="B138" s="253" t="s">
        <v>138</v>
      </c>
      <c r="C138" s="4"/>
      <c r="D138" s="29"/>
      <c r="E138" s="246"/>
      <c r="F138" s="304"/>
      <c r="G138" s="55"/>
      <c r="H138" s="246"/>
      <c r="I138" s="39"/>
    </row>
    <row r="139" spans="1:9" ht="15.75" thickBot="1">
      <c r="A139" s="253" t="s">
        <v>143</v>
      </c>
      <c r="B139" s="253" t="s">
        <v>139</v>
      </c>
      <c r="C139" s="4"/>
      <c r="D139" s="29"/>
      <c r="E139" s="246"/>
      <c r="F139" s="304"/>
      <c r="G139" s="55"/>
      <c r="H139" s="246"/>
      <c r="I139" s="39"/>
    </row>
    <row r="140" spans="1:9" ht="15.75" thickBot="1">
      <c r="A140" s="253" t="s">
        <v>143</v>
      </c>
      <c r="B140" s="253" t="s">
        <v>140</v>
      </c>
      <c r="C140" s="4"/>
      <c r="D140" s="29"/>
      <c r="E140" s="246"/>
      <c r="F140" s="304"/>
      <c r="G140" s="55"/>
      <c r="H140" s="246"/>
      <c r="I140" s="39"/>
    </row>
    <row r="141" spans="1:9" ht="15.75" thickBot="1">
      <c r="A141" s="253" t="s">
        <v>143</v>
      </c>
      <c r="B141" s="253" t="s">
        <v>141</v>
      </c>
      <c r="C141" s="4"/>
      <c r="D141" s="29"/>
      <c r="E141" s="246"/>
      <c r="F141" s="304"/>
      <c r="G141" s="55"/>
      <c r="H141" s="246"/>
      <c r="I141" s="39"/>
    </row>
    <row r="142" spans="1:9" ht="15.75" thickBot="1">
      <c r="A142" s="253" t="s">
        <v>143</v>
      </c>
      <c r="B142" s="253" t="s">
        <v>142</v>
      </c>
      <c r="C142" s="4"/>
      <c r="D142" s="29"/>
      <c r="E142" s="246"/>
      <c r="F142" s="304"/>
      <c r="G142" s="55"/>
      <c r="H142" s="246"/>
      <c r="I142" s="39"/>
    </row>
    <row r="143" spans="1:9" ht="15.75" thickBot="1">
      <c r="A143" s="356" t="s">
        <v>165</v>
      </c>
      <c r="B143" s="357"/>
      <c r="C143" s="232"/>
      <c r="D143" s="233"/>
      <c r="E143" s="235">
        <f>SUM(E130:E142)</f>
        <v>0</v>
      </c>
      <c r="F143" s="235">
        <f>SUM(F130:F142)</f>
        <v>0</v>
      </c>
      <c r="G143" s="235">
        <f>+H143+I143</f>
        <v>5471</v>
      </c>
      <c r="H143" s="235">
        <f>SUM(H130:H142)</f>
        <v>5356</v>
      </c>
      <c r="I143" s="235">
        <v>115</v>
      </c>
    </row>
    <row r="144" spans="1:9" ht="15.75" thickBot="1">
      <c r="A144" s="253" t="s">
        <v>148</v>
      </c>
      <c r="B144" s="253" t="s">
        <v>144</v>
      </c>
      <c r="C144" s="4"/>
      <c r="D144" s="29"/>
      <c r="E144" s="246"/>
      <c r="F144" s="304"/>
      <c r="G144" s="55"/>
      <c r="H144" s="246">
        <v>2218</v>
      </c>
      <c r="I144" s="39"/>
    </row>
    <row r="145" spans="1:9" ht="15.75" thickBot="1">
      <c r="A145" s="253" t="s">
        <v>148</v>
      </c>
      <c r="B145" s="253" t="s">
        <v>145</v>
      </c>
      <c r="C145" s="4"/>
      <c r="D145" s="29"/>
      <c r="E145" s="246"/>
      <c r="F145" s="304"/>
      <c r="G145" s="55"/>
      <c r="H145" s="246"/>
      <c r="I145" s="39"/>
    </row>
    <row r="146" spans="1:9" ht="15.75" thickBot="1">
      <c r="A146" s="253" t="s">
        <v>148</v>
      </c>
      <c r="B146" s="253" t="s">
        <v>146</v>
      </c>
      <c r="C146" s="4"/>
      <c r="D146" s="29"/>
      <c r="E146" s="246"/>
      <c r="F146" s="304"/>
      <c r="G146" s="55"/>
      <c r="H146" s="246"/>
      <c r="I146" s="39"/>
    </row>
    <row r="147" spans="1:9" ht="15.75" thickBot="1">
      <c r="A147" s="253" t="s">
        <v>148</v>
      </c>
      <c r="B147" s="253" t="s">
        <v>147</v>
      </c>
      <c r="C147" s="4"/>
      <c r="D147" s="29"/>
      <c r="E147" s="246"/>
      <c r="F147" s="304"/>
      <c r="G147" s="55"/>
      <c r="H147" s="246"/>
      <c r="I147" s="39"/>
    </row>
    <row r="148" spans="1:9" ht="15.75" thickBot="1">
      <c r="A148" s="356" t="s">
        <v>166</v>
      </c>
      <c r="B148" s="357"/>
      <c r="C148" s="232"/>
      <c r="D148" s="233"/>
      <c r="E148" s="235">
        <f>SUM(E144:E147)</f>
        <v>0</v>
      </c>
      <c r="F148" s="235">
        <f>SUM(F144:F147)</f>
        <v>0</v>
      </c>
      <c r="G148" s="235">
        <f>+H148+I148</f>
        <v>2218</v>
      </c>
      <c r="H148" s="235">
        <f>SUM(H144:H147)</f>
        <v>2218</v>
      </c>
      <c r="I148" s="235">
        <v>0</v>
      </c>
    </row>
    <row r="149" spans="1:9" ht="15.75" thickBot="1">
      <c r="A149" s="253" t="s">
        <v>156</v>
      </c>
      <c r="B149" s="253" t="s">
        <v>149</v>
      </c>
      <c r="C149" s="4"/>
      <c r="D149" s="29"/>
      <c r="E149" s="246"/>
      <c r="F149" s="304"/>
      <c r="G149" s="55"/>
      <c r="H149" s="246">
        <v>608</v>
      </c>
      <c r="I149" s="39"/>
    </row>
    <row r="150" spans="1:9" ht="15.75" thickBot="1">
      <c r="A150" s="253" t="s">
        <v>156</v>
      </c>
      <c r="B150" s="253" t="s">
        <v>150</v>
      </c>
      <c r="C150" s="4"/>
      <c r="D150" s="29"/>
      <c r="E150" s="246"/>
      <c r="F150" s="304"/>
      <c r="G150" s="55"/>
      <c r="H150" s="246"/>
      <c r="I150" s="39"/>
    </row>
    <row r="151" spans="1:9" ht="15.75" thickBot="1">
      <c r="A151" s="253" t="s">
        <v>156</v>
      </c>
      <c r="B151" s="253" t="s">
        <v>151</v>
      </c>
      <c r="C151" s="4"/>
      <c r="D151" s="29"/>
      <c r="E151" s="246"/>
      <c r="F151" s="304"/>
      <c r="G151" s="55"/>
      <c r="H151" s="246"/>
      <c r="I151" s="39"/>
    </row>
    <row r="152" spans="1:9" ht="15.75" thickBot="1">
      <c r="A152" s="253" t="s">
        <v>156</v>
      </c>
      <c r="B152" s="253" t="s">
        <v>152</v>
      </c>
      <c r="C152" s="4"/>
      <c r="D152" s="29"/>
      <c r="E152" s="246"/>
      <c r="F152" s="304"/>
      <c r="G152" s="55"/>
      <c r="H152" s="246"/>
      <c r="I152" s="39"/>
    </row>
    <row r="153" spans="1:9" ht="15.75" thickBot="1">
      <c r="A153" s="253" t="s">
        <v>156</v>
      </c>
      <c r="B153" s="253" t="s">
        <v>153</v>
      </c>
      <c r="C153" s="4"/>
      <c r="D153" s="29"/>
      <c r="E153" s="246"/>
      <c r="F153" s="304"/>
      <c r="G153" s="55"/>
      <c r="H153" s="246"/>
      <c r="I153" s="39"/>
    </row>
    <row r="154" spans="1:9" ht="15.75" thickBot="1">
      <c r="A154" s="253" t="s">
        <v>156</v>
      </c>
      <c r="B154" s="253" t="s">
        <v>154</v>
      </c>
      <c r="C154" s="4"/>
      <c r="D154" s="29"/>
      <c r="E154" s="246"/>
      <c r="F154" s="304"/>
      <c r="G154" s="55"/>
      <c r="H154" s="246"/>
      <c r="I154" s="39"/>
    </row>
    <row r="155" spans="1:9" ht="15.75" thickBot="1">
      <c r="A155" s="253" t="s">
        <v>156</v>
      </c>
      <c r="B155" s="253" t="s">
        <v>155</v>
      </c>
      <c r="C155" s="4"/>
      <c r="D155" s="29"/>
      <c r="E155" s="246"/>
      <c r="F155" s="304"/>
      <c r="G155" s="55"/>
      <c r="H155" s="246"/>
      <c r="I155" s="39"/>
    </row>
    <row r="156" spans="1:9" ht="15.75" thickBot="1">
      <c r="A156" s="356" t="s">
        <v>167</v>
      </c>
      <c r="B156" s="357"/>
      <c r="C156" s="232"/>
      <c r="D156" s="233"/>
      <c r="E156" s="235">
        <f>SUM(E149:E155)</f>
        <v>0</v>
      </c>
      <c r="F156" s="235">
        <f>SUM(F149:F155)</f>
        <v>0</v>
      </c>
      <c r="G156" s="235">
        <f>+H156+I156</f>
        <v>652</v>
      </c>
      <c r="H156" s="235">
        <f>SUM(H149:H155)</f>
        <v>608</v>
      </c>
      <c r="I156" s="235">
        <v>44</v>
      </c>
    </row>
    <row r="157" spans="1:9" ht="15">
      <c r="A157"/>
      <c r="B157" s="7" t="s">
        <v>171</v>
      </c>
      <c r="C157" s="51"/>
      <c r="D157" s="46"/>
      <c r="E157" s="39">
        <f>+E25+E36+E41+E46+E57+E71+E82+E88+E99+E116+E129+E143+E148+E156</f>
        <v>0</v>
      </c>
      <c r="F157" s="39">
        <f>+F25+F36+F41+F46+F57+F71+F82+F88+F99+F116+F129+F143+F148+F156</f>
        <v>0</v>
      </c>
      <c r="G157" s="39"/>
      <c r="H157" s="39">
        <f>+H25+H36+H57+H71+H82+H88+H99+H116+H129+H143+H148+H156+H41+H46</f>
        <v>83556</v>
      </c>
      <c r="I157" s="39">
        <f>+I25+I36+I57+I71+I82+I88+I99+I116+I129+I143+I148+I156+I41+I46</f>
        <v>5057</v>
      </c>
    </row>
    <row r="158" spans="1:4" ht="15">
      <c r="A158" s="318" t="s">
        <v>267</v>
      </c>
      <c r="D158" s="315"/>
    </row>
  </sheetData>
  <sheetProtection/>
  <mergeCells count="25">
    <mergeCell ref="H10:H11"/>
    <mergeCell ref="I10:I11"/>
    <mergeCell ref="E1:I1"/>
    <mergeCell ref="G2:I9"/>
    <mergeCell ref="G10:G11"/>
    <mergeCell ref="D1:D10"/>
    <mergeCell ref="A156:B156"/>
    <mergeCell ref="A82:B82"/>
    <mergeCell ref="A88:B88"/>
    <mergeCell ref="A99:B99"/>
    <mergeCell ref="A116:B116"/>
    <mergeCell ref="C1:C11"/>
    <mergeCell ref="A71:B71"/>
    <mergeCell ref="A25:B25"/>
    <mergeCell ref="A36:B36"/>
    <mergeCell ref="B1:B10"/>
    <mergeCell ref="A129:B129"/>
    <mergeCell ref="A143:B143"/>
    <mergeCell ref="A148:B148"/>
    <mergeCell ref="A57:B57"/>
    <mergeCell ref="E10:F10"/>
    <mergeCell ref="E2:F9"/>
    <mergeCell ref="A1:A10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29.00390625" style="267" customWidth="1"/>
    <col min="2" max="2" width="36.7109375" style="267" bestFit="1" customWidth="1"/>
    <col min="3" max="3" width="14.421875" style="267" customWidth="1"/>
    <col min="4" max="4" width="12.7109375" style="315" customWidth="1"/>
    <col min="5" max="5" width="8.57421875" style="316" customWidth="1"/>
    <col min="6" max="6" width="9.57421875" style="316" bestFit="1" customWidth="1"/>
    <col min="7" max="10" width="7.00390625" style="267" bestFit="1" customWidth="1"/>
    <col min="11" max="11" width="7.57421875" style="267" customWidth="1"/>
    <col min="12" max="12" width="7.00390625" style="267" bestFit="1" customWidth="1"/>
    <col min="13" max="13" width="6.8515625" style="267" customWidth="1"/>
    <col min="14" max="14" width="7.00390625" style="267" bestFit="1" customWidth="1"/>
    <col min="15" max="15" width="6.28125" style="267" bestFit="1" customWidth="1"/>
    <col min="16" max="16" width="5.7109375" style="267" bestFit="1" customWidth="1"/>
    <col min="17" max="17" width="11.57421875" style="267" bestFit="1" customWidth="1"/>
    <col min="18" max="18" width="16.28125" style="267" customWidth="1"/>
    <col min="19" max="19" width="16.7109375" style="267" customWidth="1"/>
    <col min="20" max="16384" width="11.421875" style="267" customWidth="1"/>
  </cols>
  <sheetData>
    <row r="1" spans="1:19" ht="94.5" customHeight="1" thickBot="1" thickTop="1">
      <c r="A1" s="358" t="s">
        <v>0</v>
      </c>
      <c r="B1" s="358" t="s">
        <v>1</v>
      </c>
      <c r="C1" s="358" t="s">
        <v>172</v>
      </c>
      <c r="D1" s="412" t="s">
        <v>169</v>
      </c>
      <c r="E1" s="406" t="s">
        <v>214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" customHeight="1">
      <c r="A2" s="359"/>
      <c r="B2" s="366"/>
      <c r="C2" s="359"/>
      <c r="D2" s="413"/>
      <c r="E2" s="408" t="s">
        <v>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408" t="s">
        <v>3</v>
      </c>
      <c r="S2" s="385"/>
    </row>
    <row r="3" spans="1:19" ht="15" customHeight="1">
      <c r="A3" s="359"/>
      <c r="B3" s="366"/>
      <c r="C3" s="359"/>
      <c r="D3" s="413"/>
      <c r="E3" s="40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09"/>
      <c r="S3" s="370"/>
    </row>
    <row r="4" spans="1:19" ht="15" customHeight="1">
      <c r="A4" s="359"/>
      <c r="B4" s="366"/>
      <c r="C4" s="359"/>
      <c r="D4" s="413"/>
      <c r="E4" s="40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409"/>
      <c r="S4" s="370"/>
    </row>
    <row r="5" spans="1:19" ht="15" customHeight="1">
      <c r="A5" s="359"/>
      <c r="B5" s="366"/>
      <c r="C5" s="359"/>
      <c r="D5" s="413"/>
      <c r="E5" s="40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409"/>
      <c r="S5" s="370"/>
    </row>
    <row r="6" spans="1:19" ht="15" customHeight="1">
      <c r="A6" s="359"/>
      <c r="B6" s="366"/>
      <c r="C6" s="359"/>
      <c r="D6" s="413"/>
      <c r="E6" s="40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409"/>
      <c r="S6" s="370"/>
    </row>
    <row r="7" spans="1:19" ht="15" customHeight="1">
      <c r="A7" s="359"/>
      <c r="B7" s="366"/>
      <c r="C7" s="359"/>
      <c r="D7" s="413"/>
      <c r="E7" s="409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409"/>
      <c r="S7" s="370"/>
    </row>
    <row r="8" spans="1:19" ht="15" customHeight="1">
      <c r="A8" s="359"/>
      <c r="B8" s="366"/>
      <c r="C8" s="359"/>
      <c r="D8" s="413"/>
      <c r="E8" s="40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409"/>
      <c r="S8" s="370"/>
    </row>
    <row r="9" spans="1:19" ht="15.75" customHeight="1" thickBot="1">
      <c r="A9" s="359"/>
      <c r="B9" s="366"/>
      <c r="C9" s="359"/>
      <c r="D9" s="413"/>
      <c r="E9" s="410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0"/>
      <c r="S9" s="411"/>
    </row>
    <row r="10" spans="1:19" ht="57.75" customHeight="1" thickBot="1">
      <c r="A10" s="360"/>
      <c r="B10" s="360"/>
      <c r="C10" s="359"/>
      <c r="D10" s="414"/>
      <c r="E10" s="364" t="s">
        <v>215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73"/>
      <c r="R10" s="415" t="s">
        <v>264</v>
      </c>
      <c r="S10" s="415"/>
    </row>
    <row r="11" spans="1:19" ht="15.75" thickBot="1">
      <c r="A11" s="309"/>
      <c r="B11" s="309"/>
      <c r="C11" s="360"/>
      <c r="D11" s="313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416"/>
      <c r="S11" s="416"/>
    </row>
    <row r="12" spans="1:19" ht="15.75" thickBot="1">
      <c r="A12" s="253" t="s">
        <v>35</v>
      </c>
      <c r="B12" s="253" t="s">
        <v>22</v>
      </c>
      <c r="C12" s="4"/>
      <c r="D12" s="47"/>
      <c r="E12" s="57">
        <v>13</v>
      </c>
      <c r="F12" s="57">
        <v>5</v>
      </c>
      <c r="G12" s="57">
        <v>17</v>
      </c>
      <c r="H12" s="57">
        <v>34</v>
      </c>
      <c r="I12" s="57"/>
      <c r="J12" s="57"/>
      <c r="K12" s="5"/>
      <c r="L12"/>
      <c r="M12"/>
      <c r="N12"/>
      <c r="O12"/>
      <c r="P12"/>
      <c r="Q12" s="246">
        <f>SUM(E12:P12)</f>
        <v>69</v>
      </c>
      <c r="R12" s="402"/>
      <c r="S12" s="403"/>
    </row>
    <row r="13" spans="1:19" ht="15.75" thickBot="1">
      <c r="A13" s="253" t="s">
        <v>35</v>
      </c>
      <c r="B13" s="253" t="s">
        <v>23</v>
      </c>
      <c r="C13" s="4"/>
      <c r="D13" s="47"/>
      <c r="E13" s="57">
        <v>5</v>
      </c>
      <c r="F13" s="57">
        <v>5</v>
      </c>
      <c r="G13" s="57">
        <v>14</v>
      </c>
      <c r="H13" s="57">
        <v>19</v>
      </c>
      <c r="I13" s="57"/>
      <c r="J13" s="57"/>
      <c r="K13" s="5"/>
      <c r="L13"/>
      <c r="M13"/>
      <c r="N13"/>
      <c r="O13"/>
      <c r="P13"/>
      <c r="Q13" s="246">
        <f aca="true" t="shared" si="0" ref="Q13:Q24">SUM(E13:P13)</f>
        <v>43</v>
      </c>
      <c r="R13" s="402"/>
      <c r="S13" s="403"/>
    </row>
    <row r="14" spans="1:19" ht="15.75" thickBot="1">
      <c r="A14" s="253" t="s">
        <v>35</v>
      </c>
      <c r="B14" s="253" t="s">
        <v>24</v>
      </c>
      <c r="C14" s="4"/>
      <c r="D14" s="47"/>
      <c r="E14" s="57">
        <v>12</v>
      </c>
      <c r="F14" s="57">
        <v>11</v>
      </c>
      <c r="G14" s="57">
        <v>7</v>
      </c>
      <c r="H14" s="57">
        <v>7</v>
      </c>
      <c r="I14" s="57"/>
      <c r="J14" s="57"/>
      <c r="K14" s="5"/>
      <c r="L14"/>
      <c r="M14"/>
      <c r="N14"/>
      <c r="O14"/>
      <c r="P14"/>
      <c r="Q14" s="246">
        <f t="shared" si="0"/>
        <v>37</v>
      </c>
      <c r="R14" s="402"/>
      <c r="S14" s="403"/>
    </row>
    <row r="15" spans="1:19" ht="15.75" thickBot="1">
      <c r="A15" s="253" t="s">
        <v>35</v>
      </c>
      <c r="B15" s="253" t="s">
        <v>25</v>
      </c>
      <c r="C15" s="4"/>
      <c r="D15" s="47"/>
      <c r="E15" s="57">
        <v>31</v>
      </c>
      <c r="F15" s="57">
        <v>3</v>
      </c>
      <c r="G15" s="57">
        <v>131</v>
      </c>
      <c r="H15" s="57">
        <v>48</v>
      </c>
      <c r="I15" s="57"/>
      <c r="J15" s="57"/>
      <c r="K15" s="5"/>
      <c r="L15"/>
      <c r="M15"/>
      <c r="N15"/>
      <c r="O15"/>
      <c r="P15"/>
      <c r="Q15" s="246">
        <f t="shared" si="0"/>
        <v>213</v>
      </c>
      <c r="R15" s="402"/>
      <c r="S15" s="403"/>
    </row>
    <row r="16" spans="1:19" ht="15.75" thickBot="1">
      <c r="A16" s="253" t="s">
        <v>35</v>
      </c>
      <c r="B16" s="253" t="s">
        <v>26</v>
      </c>
      <c r="C16" s="8"/>
      <c r="D16" s="47"/>
      <c r="E16" s="57">
        <v>12</v>
      </c>
      <c r="F16" s="57">
        <v>12</v>
      </c>
      <c r="G16" s="57">
        <v>16</v>
      </c>
      <c r="H16" s="57">
        <v>15</v>
      </c>
      <c r="I16" s="57"/>
      <c r="J16" s="57"/>
      <c r="K16" s="5"/>
      <c r="L16"/>
      <c r="M16"/>
      <c r="N16"/>
      <c r="O16"/>
      <c r="P16"/>
      <c r="Q16" s="246">
        <f t="shared" si="0"/>
        <v>55</v>
      </c>
      <c r="R16" s="402"/>
      <c r="S16" s="403"/>
    </row>
    <row r="17" spans="1:19" ht="15.75" thickBot="1">
      <c r="A17" s="253" t="s">
        <v>35</v>
      </c>
      <c r="B17" s="253" t="s">
        <v>27</v>
      </c>
      <c r="C17" s="4"/>
      <c r="D17" s="47"/>
      <c r="E17" s="57">
        <v>6</v>
      </c>
      <c r="F17" s="57">
        <v>3</v>
      </c>
      <c r="G17" s="57">
        <v>11</v>
      </c>
      <c r="H17" s="57">
        <v>6</v>
      </c>
      <c r="I17" s="57"/>
      <c r="J17" s="57"/>
      <c r="K17" s="5"/>
      <c r="L17"/>
      <c r="M17"/>
      <c r="N17"/>
      <c r="O17"/>
      <c r="P17"/>
      <c r="Q17" s="246">
        <f t="shared" si="0"/>
        <v>26</v>
      </c>
      <c r="R17" s="402"/>
      <c r="S17" s="403"/>
    </row>
    <row r="18" spans="1:19" ht="15.75" thickBot="1">
      <c r="A18" s="253" t="s">
        <v>35</v>
      </c>
      <c r="B18" s="253" t="s">
        <v>28</v>
      </c>
      <c r="C18" s="4"/>
      <c r="D18" s="47"/>
      <c r="E18" s="58">
        <v>0</v>
      </c>
      <c r="F18" s="58"/>
      <c r="G18" s="58">
        <v>0</v>
      </c>
      <c r="H18" s="58">
        <v>0</v>
      </c>
      <c r="I18" s="58"/>
      <c r="J18" s="58"/>
      <c r="K18" s="5"/>
      <c r="L18"/>
      <c r="M18"/>
      <c r="N18"/>
      <c r="O18"/>
      <c r="P18"/>
      <c r="Q18" s="246">
        <f t="shared" si="0"/>
        <v>0</v>
      </c>
      <c r="R18" s="402"/>
      <c r="S18" s="403"/>
    </row>
    <row r="19" spans="1:19" ht="15.75" thickBot="1">
      <c r="A19" s="253" t="s">
        <v>35</v>
      </c>
      <c r="B19" s="253" t="s">
        <v>29</v>
      </c>
      <c r="C19" s="4"/>
      <c r="D19" s="47"/>
      <c r="E19" s="58">
        <v>0</v>
      </c>
      <c r="F19" s="58"/>
      <c r="G19" s="58">
        <v>0</v>
      </c>
      <c r="H19" s="58">
        <v>0</v>
      </c>
      <c r="I19" s="58"/>
      <c r="J19" s="58"/>
      <c r="K19" s="5"/>
      <c r="L19"/>
      <c r="M19"/>
      <c r="N19"/>
      <c r="O19"/>
      <c r="P19"/>
      <c r="Q19" s="246">
        <f t="shared" si="0"/>
        <v>0</v>
      </c>
      <c r="R19" s="402"/>
      <c r="S19" s="403"/>
    </row>
    <row r="20" spans="1:19" ht="15.75" thickBot="1">
      <c r="A20" s="253" t="s">
        <v>35</v>
      </c>
      <c r="B20" s="253" t="s">
        <v>30</v>
      </c>
      <c r="C20" s="4"/>
      <c r="D20" s="47"/>
      <c r="E20" s="58">
        <v>0</v>
      </c>
      <c r="F20" s="58"/>
      <c r="G20" s="58"/>
      <c r="H20" s="58">
        <v>0</v>
      </c>
      <c r="I20" s="58"/>
      <c r="J20" s="58"/>
      <c r="K20" s="5"/>
      <c r="L20"/>
      <c r="M20"/>
      <c r="N20"/>
      <c r="O20"/>
      <c r="P20"/>
      <c r="Q20" s="246">
        <f t="shared" si="0"/>
        <v>0</v>
      </c>
      <c r="R20" s="402"/>
      <c r="S20" s="403"/>
    </row>
    <row r="21" spans="1:19" ht="15.75" thickBot="1">
      <c r="A21" s="253" t="s">
        <v>35</v>
      </c>
      <c r="B21" s="253" t="s">
        <v>31</v>
      </c>
      <c r="C21" s="29"/>
      <c r="D21" s="47"/>
      <c r="E21" s="58">
        <v>0</v>
      </c>
      <c r="F21" s="58"/>
      <c r="G21" s="58">
        <v>0</v>
      </c>
      <c r="H21" s="58">
        <v>0</v>
      </c>
      <c r="I21" s="58"/>
      <c r="J21" s="58"/>
      <c r="K21" s="5"/>
      <c r="L21"/>
      <c r="M21"/>
      <c r="N21"/>
      <c r="O21"/>
      <c r="P21"/>
      <c r="Q21" s="246">
        <f t="shared" si="0"/>
        <v>0</v>
      </c>
      <c r="R21" s="402"/>
      <c r="S21" s="403"/>
    </row>
    <row r="22" spans="1:19" ht="15.75" thickBot="1">
      <c r="A22" s="253" t="s">
        <v>35</v>
      </c>
      <c r="B22" s="253" t="s">
        <v>32</v>
      </c>
      <c r="C22" s="4"/>
      <c r="D22" s="47"/>
      <c r="E22" s="59"/>
      <c r="F22" s="59">
        <v>0</v>
      </c>
      <c r="G22" s="59">
        <v>0</v>
      </c>
      <c r="H22" s="59">
        <v>0</v>
      </c>
      <c r="I22" s="59"/>
      <c r="J22" s="59"/>
      <c r="K22" s="5"/>
      <c r="L22"/>
      <c r="M22"/>
      <c r="N22"/>
      <c r="O22"/>
      <c r="P22"/>
      <c r="Q22" s="246">
        <f>SUM(E22:P22)</f>
        <v>0</v>
      </c>
      <c r="R22" s="402"/>
      <c r="S22" s="403"/>
    </row>
    <row r="23" spans="1:19" ht="15.75" thickBot="1">
      <c r="A23" s="253" t="s">
        <v>35</v>
      </c>
      <c r="B23" s="253" t="s">
        <v>33</v>
      </c>
      <c r="C23" s="4"/>
      <c r="D23" s="47"/>
      <c r="E23" s="43"/>
      <c r="F23" s="43"/>
      <c r="G23" s="44"/>
      <c r="H23" s="5"/>
      <c r="I23" s="5"/>
      <c r="J23" s="5"/>
      <c r="K23" s="5"/>
      <c r="L23"/>
      <c r="M23"/>
      <c r="N23"/>
      <c r="O23"/>
      <c r="P23"/>
      <c r="Q23" s="246">
        <f t="shared" si="0"/>
        <v>0</v>
      </c>
      <c r="R23" s="402"/>
      <c r="S23" s="403"/>
    </row>
    <row r="24" spans="1:19" ht="15.75" thickBot="1">
      <c r="A24" s="253" t="s">
        <v>35</v>
      </c>
      <c r="B24" s="253" t="s">
        <v>34</v>
      </c>
      <c r="C24" s="4"/>
      <c r="D24" s="47"/>
      <c r="E24" s="43"/>
      <c r="F24" s="43"/>
      <c r="G24" s="44"/>
      <c r="H24" s="5"/>
      <c r="I24" s="5"/>
      <c r="J24" s="5"/>
      <c r="K24" s="5"/>
      <c r="L24"/>
      <c r="M24"/>
      <c r="N24"/>
      <c r="O24"/>
      <c r="P24"/>
      <c r="Q24" s="246">
        <f t="shared" si="0"/>
        <v>0</v>
      </c>
      <c r="R24" s="402"/>
      <c r="S24" s="403"/>
    </row>
    <row r="25" spans="1:19" ht="15.75" thickBot="1">
      <c r="A25" s="356" t="s">
        <v>157</v>
      </c>
      <c r="B25" s="357"/>
      <c r="C25" s="232">
        <f>+D25/'Metas Muni'!I6</f>
        <v>0.22416192283364958</v>
      </c>
      <c r="D25" s="233">
        <f>+Q25/R25</f>
        <v>0.1681214421252372</v>
      </c>
      <c r="E25" s="240">
        <f>SUM(E12:E24)</f>
        <v>79</v>
      </c>
      <c r="F25" s="240">
        <f aca="true" t="shared" si="1" ref="F25:P25">SUM(F12:F24)</f>
        <v>39</v>
      </c>
      <c r="G25" s="241">
        <f t="shared" si="1"/>
        <v>196</v>
      </c>
      <c r="H25" s="237">
        <f t="shared" si="1"/>
        <v>129</v>
      </c>
      <c r="I25" s="237">
        <f t="shared" si="1"/>
        <v>0</v>
      </c>
      <c r="J25" s="237">
        <f t="shared" si="1"/>
        <v>0</v>
      </c>
      <c r="K25" s="237">
        <f t="shared" si="1"/>
        <v>0</v>
      </c>
      <c r="L25" s="237">
        <f t="shared" si="1"/>
        <v>0</v>
      </c>
      <c r="M25" s="237">
        <f t="shared" si="1"/>
        <v>0</v>
      </c>
      <c r="N25" s="237">
        <f t="shared" si="1"/>
        <v>0</v>
      </c>
      <c r="O25" s="237">
        <f t="shared" si="1"/>
        <v>0</v>
      </c>
      <c r="P25" s="237">
        <f t="shared" si="1"/>
        <v>0</v>
      </c>
      <c r="Q25" s="235">
        <f>SUM(Q12:Q24)</f>
        <v>443</v>
      </c>
      <c r="R25" s="404">
        <v>2635</v>
      </c>
      <c r="S25" s="405"/>
    </row>
    <row r="26" spans="1:19" ht="15.75" thickBot="1">
      <c r="A26" s="253" t="s">
        <v>36</v>
      </c>
      <c r="B26" s="253" t="s">
        <v>37</v>
      </c>
      <c r="C26" s="4"/>
      <c r="D26" s="29"/>
      <c r="E26" s="60">
        <v>10</v>
      </c>
      <c r="F26" s="60">
        <v>11</v>
      </c>
      <c r="G26" s="60">
        <v>17</v>
      </c>
      <c r="H26" s="60">
        <v>21</v>
      </c>
      <c r="I26" s="60"/>
      <c r="J26" s="60"/>
      <c r="K26" s="5"/>
      <c r="L26"/>
      <c r="M26"/>
      <c r="N26"/>
      <c r="O26"/>
      <c r="P26"/>
      <c r="Q26" s="246">
        <f aca="true" t="shared" si="2" ref="Q26:Q69">SUM(E26:P26)</f>
        <v>59</v>
      </c>
      <c r="R26" s="402"/>
      <c r="S26" s="403"/>
    </row>
    <row r="27" spans="1:19" ht="15.75" thickBot="1">
      <c r="A27" s="253" t="s">
        <v>36</v>
      </c>
      <c r="B27" s="253" t="s">
        <v>38</v>
      </c>
      <c r="C27" s="4"/>
      <c r="D27" s="29"/>
      <c r="E27" s="60">
        <v>12</v>
      </c>
      <c r="F27" s="60">
        <v>18</v>
      </c>
      <c r="G27" s="60">
        <v>15</v>
      </c>
      <c r="H27" s="60">
        <v>7</v>
      </c>
      <c r="I27" s="60"/>
      <c r="J27" s="60"/>
      <c r="K27" s="5"/>
      <c r="L27"/>
      <c r="M27"/>
      <c r="N27"/>
      <c r="O27"/>
      <c r="P27"/>
      <c r="Q27" s="246">
        <f t="shared" si="2"/>
        <v>52</v>
      </c>
      <c r="R27" s="402"/>
      <c r="S27" s="403"/>
    </row>
    <row r="28" spans="1:19" ht="15.75" thickBot="1">
      <c r="A28" s="253" t="s">
        <v>36</v>
      </c>
      <c r="B28" s="253" t="s">
        <v>39</v>
      </c>
      <c r="C28" s="4"/>
      <c r="D28" s="29"/>
      <c r="E28" s="60">
        <v>23</v>
      </c>
      <c r="F28" s="60">
        <v>27</v>
      </c>
      <c r="G28" s="60">
        <v>19</v>
      </c>
      <c r="H28" s="60">
        <v>40</v>
      </c>
      <c r="I28" s="60"/>
      <c r="J28" s="60"/>
      <c r="K28" s="5"/>
      <c r="L28"/>
      <c r="M28"/>
      <c r="N28"/>
      <c r="O28"/>
      <c r="P28"/>
      <c r="Q28" s="246">
        <f t="shared" si="2"/>
        <v>109</v>
      </c>
      <c r="R28" s="402"/>
      <c r="S28" s="403"/>
    </row>
    <row r="29" spans="1:19" ht="15.75" thickBot="1">
      <c r="A29" s="253" t="s">
        <v>36</v>
      </c>
      <c r="B29" s="253" t="s">
        <v>40</v>
      </c>
      <c r="C29" s="4"/>
      <c r="D29" s="29"/>
      <c r="E29" s="60">
        <v>0</v>
      </c>
      <c r="F29" s="60">
        <v>2</v>
      </c>
      <c r="G29" s="60">
        <v>10</v>
      </c>
      <c r="H29" s="60">
        <v>7</v>
      </c>
      <c r="I29" s="60"/>
      <c r="J29" s="60"/>
      <c r="K29" s="5"/>
      <c r="L29"/>
      <c r="M29"/>
      <c r="N29"/>
      <c r="O29"/>
      <c r="P29"/>
      <c r="Q29" s="246">
        <f t="shared" si="2"/>
        <v>19</v>
      </c>
      <c r="R29" s="402"/>
      <c r="S29" s="403"/>
    </row>
    <row r="30" spans="1:19" ht="15.75" thickBot="1">
      <c r="A30" s="253" t="s">
        <v>36</v>
      </c>
      <c r="B30" s="253" t="s">
        <v>41</v>
      </c>
      <c r="C30" s="4"/>
      <c r="D30" s="29"/>
      <c r="E30" s="60">
        <v>41</v>
      </c>
      <c r="F30" s="60">
        <v>42</v>
      </c>
      <c r="G30" s="60">
        <v>26</v>
      </c>
      <c r="H30" s="60">
        <v>34</v>
      </c>
      <c r="I30" s="60"/>
      <c r="J30" s="60"/>
      <c r="K30" s="5"/>
      <c r="L30"/>
      <c r="M30"/>
      <c r="N30"/>
      <c r="O30"/>
      <c r="P30"/>
      <c r="Q30" s="246">
        <f t="shared" si="2"/>
        <v>143</v>
      </c>
      <c r="R30" s="402"/>
      <c r="S30" s="403"/>
    </row>
    <row r="31" spans="1:19" ht="15.75" thickBot="1">
      <c r="A31" s="253" t="s">
        <v>36</v>
      </c>
      <c r="B31" s="253" t="s">
        <v>42</v>
      </c>
      <c r="C31" s="4"/>
      <c r="D31" s="29"/>
      <c r="E31" s="60">
        <v>0</v>
      </c>
      <c r="F31" s="60">
        <v>1</v>
      </c>
      <c r="G31" s="60">
        <v>1</v>
      </c>
      <c r="H31" s="60">
        <v>1</v>
      </c>
      <c r="I31" s="60"/>
      <c r="J31" s="60"/>
      <c r="K31" s="5"/>
      <c r="L31"/>
      <c r="M31"/>
      <c r="N31"/>
      <c r="O31"/>
      <c r="P31"/>
      <c r="Q31" s="246">
        <f t="shared" si="2"/>
        <v>3</v>
      </c>
      <c r="R31" s="402"/>
      <c r="S31" s="403"/>
    </row>
    <row r="32" spans="1:19" ht="15.75" thickBot="1">
      <c r="A32" s="253" t="s">
        <v>36</v>
      </c>
      <c r="B32" s="253" t="s">
        <v>43</v>
      </c>
      <c r="C32" s="4"/>
      <c r="D32" s="29"/>
      <c r="E32" s="60">
        <v>2</v>
      </c>
      <c r="F32" s="60">
        <v>1</v>
      </c>
      <c r="G32" s="60">
        <v>0</v>
      </c>
      <c r="H32" s="60">
        <v>1</v>
      </c>
      <c r="I32" s="60"/>
      <c r="J32" s="60"/>
      <c r="K32" s="5"/>
      <c r="L32"/>
      <c r="M32"/>
      <c r="N32"/>
      <c r="O32"/>
      <c r="P32"/>
      <c r="Q32" s="246">
        <f t="shared" si="2"/>
        <v>4</v>
      </c>
      <c r="R32" s="402"/>
      <c r="S32" s="403"/>
    </row>
    <row r="33" spans="1:19" ht="15.75" thickBot="1">
      <c r="A33" s="253" t="s">
        <v>36</v>
      </c>
      <c r="B33" s="253" t="s">
        <v>44</v>
      </c>
      <c r="C33" s="4"/>
      <c r="D33" s="29"/>
      <c r="E33" s="60">
        <v>14</v>
      </c>
      <c r="F33" s="60">
        <v>2</v>
      </c>
      <c r="G33" s="60">
        <v>8</v>
      </c>
      <c r="H33" s="60">
        <v>3</v>
      </c>
      <c r="I33" s="60"/>
      <c r="J33" s="60"/>
      <c r="K33" s="5"/>
      <c r="L33"/>
      <c r="M33"/>
      <c r="N33"/>
      <c r="O33"/>
      <c r="P33"/>
      <c r="Q33" s="246">
        <f t="shared" si="2"/>
        <v>27</v>
      </c>
      <c r="R33" s="402"/>
      <c r="S33" s="403"/>
    </row>
    <row r="34" spans="1:19" ht="15.75" thickBot="1">
      <c r="A34" s="253" t="s">
        <v>36</v>
      </c>
      <c r="B34" s="253" t="s">
        <v>45</v>
      </c>
      <c r="C34" s="4"/>
      <c r="D34" s="29"/>
      <c r="E34" s="60"/>
      <c r="F34" s="60">
        <v>3</v>
      </c>
      <c r="G34" s="60"/>
      <c r="H34" s="60"/>
      <c r="I34" s="60"/>
      <c r="J34" s="60"/>
      <c r="K34" s="5"/>
      <c r="L34"/>
      <c r="M34"/>
      <c r="N34"/>
      <c r="O34"/>
      <c r="P34"/>
      <c r="Q34" s="246">
        <f t="shared" si="2"/>
        <v>3</v>
      </c>
      <c r="R34" s="402"/>
      <c r="S34" s="403"/>
    </row>
    <row r="35" spans="1:19" ht="15.75" thickBot="1">
      <c r="A35" s="253" t="s">
        <v>36</v>
      </c>
      <c r="B35" s="253" t="s">
        <v>46</v>
      </c>
      <c r="C35" s="4"/>
      <c r="D35" s="29"/>
      <c r="E35" s="61">
        <v>6</v>
      </c>
      <c r="F35" s="61">
        <v>1</v>
      </c>
      <c r="G35" s="61">
        <v>2</v>
      </c>
      <c r="H35" s="61">
        <v>0</v>
      </c>
      <c r="I35" s="61"/>
      <c r="J35" s="61"/>
      <c r="K35" s="5"/>
      <c r="L35"/>
      <c r="M35"/>
      <c r="N35"/>
      <c r="O35"/>
      <c r="P35"/>
      <c r="Q35" s="246">
        <f t="shared" si="2"/>
        <v>9</v>
      </c>
      <c r="R35" s="402"/>
      <c r="S35" s="403"/>
    </row>
    <row r="36" spans="1:19" ht="15.75" thickBot="1">
      <c r="A36" s="356" t="s">
        <v>158</v>
      </c>
      <c r="B36" s="357"/>
      <c r="C36" s="232">
        <f>+D36/'Metas Muni'!I17</f>
        <v>0.2144557184016034</v>
      </c>
      <c r="D36" s="233">
        <f>+Q36/R36</f>
        <v>0.16084178880120256</v>
      </c>
      <c r="E36" s="242">
        <f aca="true" t="shared" si="3" ref="E36:Q36">SUM(E26:E35)</f>
        <v>108</v>
      </c>
      <c r="F36" s="242">
        <f t="shared" si="3"/>
        <v>108</v>
      </c>
      <c r="G36" s="242">
        <f t="shared" si="3"/>
        <v>98</v>
      </c>
      <c r="H36" s="242">
        <f t="shared" si="3"/>
        <v>114</v>
      </c>
      <c r="I36" s="242">
        <f t="shared" si="3"/>
        <v>0</v>
      </c>
      <c r="J36" s="242">
        <f t="shared" si="3"/>
        <v>0</v>
      </c>
      <c r="K36" s="242">
        <f t="shared" si="3"/>
        <v>0</v>
      </c>
      <c r="L36" s="242">
        <f t="shared" si="3"/>
        <v>0</v>
      </c>
      <c r="M36" s="242">
        <f t="shared" si="3"/>
        <v>0</v>
      </c>
      <c r="N36" s="242">
        <f t="shared" si="3"/>
        <v>0</v>
      </c>
      <c r="O36" s="242">
        <f t="shared" si="3"/>
        <v>0</v>
      </c>
      <c r="P36" s="242">
        <f t="shared" si="3"/>
        <v>0</v>
      </c>
      <c r="Q36" s="235">
        <f t="shared" si="3"/>
        <v>428</v>
      </c>
      <c r="R36" s="399">
        <v>2661</v>
      </c>
      <c r="S36" s="400"/>
    </row>
    <row r="37" spans="1:19" ht="15.75" thickBot="1">
      <c r="A37" s="258" t="s">
        <v>247</v>
      </c>
      <c r="B37" s="4" t="s">
        <v>248</v>
      </c>
      <c r="C37" s="231"/>
      <c r="D37" s="129"/>
      <c r="E37" s="129">
        <v>0</v>
      </c>
      <c r="F37" s="129">
        <v>2</v>
      </c>
      <c r="G37" s="129">
        <v>0</v>
      </c>
      <c r="H37" s="129">
        <v>0</v>
      </c>
      <c r="I37" s="231"/>
      <c r="J37" s="231"/>
      <c r="K37" s="231"/>
      <c r="L37" s="129"/>
      <c r="M37" s="129"/>
      <c r="N37" s="129"/>
      <c r="O37" s="129"/>
      <c r="P37" s="129"/>
      <c r="Q37" s="246">
        <f t="shared" si="2"/>
        <v>2</v>
      </c>
      <c r="R37" s="402"/>
      <c r="S37" s="403"/>
    </row>
    <row r="38" spans="1:19" ht="15.75" thickBot="1">
      <c r="A38" s="258" t="s">
        <v>247</v>
      </c>
      <c r="B38" s="4" t="s">
        <v>249</v>
      </c>
      <c r="C38" s="231"/>
      <c r="D38" s="129"/>
      <c r="E38" s="129"/>
      <c r="F38" s="129">
        <v>0</v>
      </c>
      <c r="G38" s="129"/>
      <c r="H38" s="129">
        <v>0</v>
      </c>
      <c r="I38" s="231"/>
      <c r="J38" s="231"/>
      <c r="K38" s="231"/>
      <c r="L38" s="129"/>
      <c r="M38" s="129"/>
      <c r="N38" s="129"/>
      <c r="O38" s="129"/>
      <c r="P38" s="129"/>
      <c r="Q38" s="246">
        <f t="shared" si="2"/>
        <v>0</v>
      </c>
      <c r="R38" s="402"/>
      <c r="S38" s="403"/>
    </row>
    <row r="39" spans="1:19" ht="15.75" thickBot="1">
      <c r="A39" s="258" t="s">
        <v>247</v>
      </c>
      <c r="B39" s="4" t="s">
        <v>250</v>
      </c>
      <c r="C39" s="129"/>
      <c r="D39" s="129"/>
      <c r="E39" s="129"/>
      <c r="F39" s="129"/>
      <c r="G39" s="129"/>
      <c r="H39" s="129"/>
      <c r="I39" s="231"/>
      <c r="J39" s="231"/>
      <c r="K39" s="231"/>
      <c r="L39" s="129"/>
      <c r="M39" s="129"/>
      <c r="N39" s="129"/>
      <c r="O39" s="129"/>
      <c r="P39" s="129"/>
      <c r="Q39" s="246">
        <f t="shared" si="2"/>
        <v>0</v>
      </c>
      <c r="R39" s="402"/>
      <c r="S39" s="403"/>
    </row>
    <row r="40" spans="1:19" ht="15.75" thickBot="1">
      <c r="A40" s="258" t="s">
        <v>247</v>
      </c>
      <c r="B40" s="4" t="s">
        <v>251</v>
      </c>
      <c r="C40" s="129"/>
      <c r="D40" s="129"/>
      <c r="E40" s="129"/>
      <c r="F40" s="129"/>
      <c r="G40" s="129"/>
      <c r="H40" s="129">
        <v>0</v>
      </c>
      <c r="I40" s="231"/>
      <c r="J40" s="231"/>
      <c r="K40" s="231"/>
      <c r="L40" s="129"/>
      <c r="M40" s="129"/>
      <c r="N40" s="129"/>
      <c r="O40" s="129"/>
      <c r="P40" s="129"/>
      <c r="Q40" s="246">
        <f t="shared" si="2"/>
        <v>0</v>
      </c>
      <c r="R40" s="402"/>
      <c r="S40" s="403"/>
    </row>
    <row r="41" spans="1:19" ht="15.75" thickBot="1">
      <c r="A41" s="361" t="s">
        <v>252</v>
      </c>
      <c r="B41" s="362"/>
      <c r="C41" s="232">
        <f>+D41/'Metas Muni'!I8</f>
        <v>0.05063291139240506</v>
      </c>
      <c r="D41" s="233">
        <f>+Q41/R41</f>
        <v>0.04</v>
      </c>
      <c r="E41" s="242">
        <f>SUM(E37:E40)</f>
        <v>0</v>
      </c>
      <c r="F41" s="242">
        <f aca="true" t="shared" si="4" ref="F41:O41">SUM(F37:F40)</f>
        <v>2</v>
      </c>
      <c r="G41" s="242">
        <f t="shared" si="4"/>
        <v>0</v>
      </c>
      <c r="H41" s="242">
        <f t="shared" si="4"/>
        <v>0</v>
      </c>
      <c r="I41" s="242">
        <f t="shared" si="4"/>
        <v>0</v>
      </c>
      <c r="J41" s="242">
        <f t="shared" si="4"/>
        <v>0</v>
      </c>
      <c r="K41" s="242">
        <f t="shared" si="4"/>
        <v>0</v>
      </c>
      <c r="L41" s="242">
        <f t="shared" si="4"/>
        <v>0</v>
      </c>
      <c r="M41" s="242">
        <f t="shared" si="4"/>
        <v>0</v>
      </c>
      <c r="N41" s="242">
        <f t="shared" si="4"/>
        <v>0</v>
      </c>
      <c r="O41" s="242">
        <f t="shared" si="4"/>
        <v>0</v>
      </c>
      <c r="P41" s="242">
        <f>SUM(P37:P40)</f>
        <v>0</v>
      </c>
      <c r="Q41" s="242">
        <f>SUM(Q37:Q40)</f>
        <v>2</v>
      </c>
      <c r="R41" s="399">
        <v>50</v>
      </c>
      <c r="S41" s="400"/>
    </row>
    <row r="42" spans="1:19" ht="15.75" thickBot="1">
      <c r="A42" s="258" t="s">
        <v>253</v>
      </c>
      <c r="B42" s="4" t="s">
        <v>254</v>
      </c>
      <c r="C42" s="129"/>
      <c r="D42" s="129"/>
      <c r="E42" s="129">
        <v>0</v>
      </c>
      <c r="F42" s="129">
        <v>0</v>
      </c>
      <c r="G42" s="129">
        <v>0</v>
      </c>
      <c r="H42" s="129">
        <v>2</v>
      </c>
      <c r="I42" s="231"/>
      <c r="J42" s="231"/>
      <c r="K42" s="231"/>
      <c r="L42" s="129"/>
      <c r="M42" s="129"/>
      <c r="N42" s="129"/>
      <c r="O42" s="129"/>
      <c r="P42" s="129"/>
      <c r="Q42" s="246">
        <f t="shared" si="2"/>
        <v>2</v>
      </c>
      <c r="R42" s="402"/>
      <c r="S42" s="403"/>
    </row>
    <row r="43" spans="1:19" ht="15.75" thickBot="1">
      <c r="A43" s="258" t="s">
        <v>253</v>
      </c>
      <c r="B43" s="4" t="s">
        <v>255</v>
      </c>
      <c r="C43" s="129"/>
      <c r="D43" s="129"/>
      <c r="E43" s="129"/>
      <c r="F43" s="129">
        <v>0</v>
      </c>
      <c r="G43" s="129">
        <v>0</v>
      </c>
      <c r="H43" s="129"/>
      <c r="I43" s="231"/>
      <c r="J43" s="231"/>
      <c r="K43" s="231"/>
      <c r="L43" s="129"/>
      <c r="M43" s="129"/>
      <c r="N43" s="129"/>
      <c r="O43" s="129"/>
      <c r="P43" s="129"/>
      <c r="Q43" s="246">
        <f t="shared" si="2"/>
        <v>0</v>
      </c>
      <c r="R43" s="402"/>
      <c r="S43" s="403"/>
    </row>
    <row r="44" spans="1:19" ht="15.75" thickBot="1">
      <c r="A44" s="258" t="s">
        <v>253</v>
      </c>
      <c r="B44" s="4" t="s">
        <v>256</v>
      </c>
      <c r="C44" s="129"/>
      <c r="D44" s="129"/>
      <c r="E44" s="129"/>
      <c r="F44" s="129">
        <v>1</v>
      </c>
      <c r="G44" s="129">
        <v>1</v>
      </c>
      <c r="H44" s="129">
        <v>4</v>
      </c>
      <c r="I44" s="231"/>
      <c r="J44" s="231"/>
      <c r="K44" s="231"/>
      <c r="L44" s="129"/>
      <c r="M44" s="129"/>
      <c r="N44" s="129"/>
      <c r="O44" s="129"/>
      <c r="P44" s="129"/>
      <c r="Q44" s="246">
        <f t="shared" si="2"/>
        <v>6</v>
      </c>
      <c r="R44" s="402"/>
      <c r="S44" s="403"/>
    </row>
    <row r="45" spans="1:19" ht="15.75" thickBot="1">
      <c r="A45" s="258" t="s">
        <v>253</v>
      </c>
      <c r="B45" s="4" t="s">
        <v>257</v>
      </c>
      <c r="C45" s="129"/>
      <c r="D45" s="129"/>
      <c r="E45" s="129"/>
      <c r="F45" s="129"/>
      <c r="G45" s="129"/>
      <c r="H45" s="129">
        <v>0</v>
      </c>
      <c r="I45" s="231"/>
      <c r="J45" s="231"/>
      <c r="K45" s="231"/>
      <c r="L45" s="129"/>
      <c r="M45" s="129"/>
      <c r="N45" s="129"/>
      <c r="O45" s="129"/>
      <c r="P45" s="129"/>
      <c r="Q45" s="246">
        <f t="shared" si="2"/>
        <v>0</v>
      </c>
      <c r="R45" s="402"/>
      <c r="S45" s="403"/>
    </row>
    <row r="46" spans="1:19" ht="15.75" thickBot="1">
      <c r="A46" s="361" t="s">
        <v>258</v>
      </c>
      <c r="B46" s="362"/>
      <c r="C46" s="232">
        <f>+D46/'Metas Muni'!I9</f>
        <v>0.18411967779056385</v>
      </c>
      <c r="D46" s="233">
        <f>+Q46/R46</f>
        <v>0.14545454545454545</v>
      </c>
      <c r="E46" s="271">
        <f>SUM(E42:E45)</f>
        <v>0</v>
      </c>
      <c r="F46" s="271">
        <f aca="true" t="shared" si="5" ref="F46:P46">SUM(F42:F45)</f>
        <v>1</v>
      </c>
      <c r="G46" s="271">
        <f t="shared" si="5"/>
        <v>1</v>
      </c>
      <c r="H46" s="271">
        <f t="shared" si="5"/>
        <v>6</v>
      </c>
      <c r="I46" s="271">
        <f t="shared" si="5"/>
        <v>0</v>
      </c>
      <c r="J46" s="271">
        <f t="shared" si="5"/>
        <v>0</v>
      </c>
      <c r="K46" s="271">
        <f t="shared" si="5"/>
        <v>0</v>
      </c>
      <c r="L46" s="271">
        <f t="shared" si="5"/>
        <v>0</v>
      </c>
      <c r="M46" s="271">
        <f t="shared" si="5"/>
        <v>0</v>
      </c>
      <c r="N46" s="271">
        <f t="shared" si="5"/>
        <v>0</v>
      </c>
      <c r="O46" s="271">
        <f t="shared" si="5"/>
        <v>0</v>
      </c>
      <c r="P46" s="271">
        <f t="shared" si="5"/>
        <v>0</v>
      </c>
      <c r="Q46" s="271">
        <f>SUM(Q42:Q45)</f>
        <v>8</v>
      </c>
      <c r="R46" s="399">
        <v>55</v>
      </c>
      <c r="S46" s="400"/>
    </row>
    <row r="47" spans="1:19" ht="15.75" thickBot="1">
      <c r="A47" s="253" t="s">
        <v>57</v>
      </c>
      <c r="B47" s="253" t="s">
        <v>47</v>
      </c>
      <c r="C47" s="4"/>
      <c r="D47" s="29"/>
      <c r="E47" s="62">
        <v>2</v>
      </c>
      <c r="F47" s="62">
        <v>0</v>
      </c>
      <c r="G47" s="62">
        <v>7</v>
      </c>
      <c r="H47" s="62">
        <v>16</v>
      </c>
      <c r="I47" s="62"/>
      <c r="J47" s="62"/>
      <c r="K47" s="5"/>
      <c r="L47"/>
      <c r="M47"/>
      <c r="N47"/>
      <c r="O47"/>
      <c r="P47"/>
      <c r="Q47" s="246">
        <f t="shared" si="2"/>
        <v>25</v>
      </c>
      <c r="R47" s="402"/>
      <c r="S47" s="403"/>
    </row>
    <row r="48" spans="1:19" ht="15.75" thickBot="1">
      <c r="A48" s="253" t="s">
        <v>57</v>
      </c>
      <c r="B48" s="253" t="s">
        <v>48</v>
      </c>
      <c r="C48" s="4"/>
      <c r="D48" s="29"/>
      <c r="E48" s="43"/>
      <c r="F48" s="43"/>
      <c r="G48" s="44"/>
      <c r="H48" s="5"/>
      <c r="I48" s="5"/>
      <c r="J48" s="5"/>
      <c r="K48" s="5"/>
      <c r="L48"/>
      <c r="M48"/>
      <c r="N48"/>
      <c r="O48"/>
      <c r="P48"/>
      <c r="Q48" s="246">
        <f t="shared" si="2"/>
        <v>0</v>
      </c>
      <c r="R48" s="402"/>
      <c r="S48" s="403"/>
    </row>
    <row r="49" spans="1:19" ht="15.75" thickBot="1">
      <c r="A49" s="253" t="s">
        <v>57</v>
      </c>
      <c r="B49" s="253" t="s">
        <v>49</v>
      </c>
      <c r="C49" s="4"/>
      <c r="D49" s="29"/>
      <c r="E49" s="63">
        <v>1</v>
      </c>
      <c r="F49" s="63">
        <v>0</v>
      </c>
      <c r="G49" s="63">
        <v>5</v>
      </c>
      <c r="H49" s="63">
        <v>0</v>
      </c>
      <c r="I49" s="63"/>
      <c r="J49" s="63"/>
      <c r="K49" s="5"/>
      <c r="L49"/>
      <c r="M49"/>
      <c r="N49"/>
      <c r="O49"/>
      <c r="P49"/>
      <c r="Q49" s="246">
        <f t="shared" si="2"/>
        <v>6</v>
      </c>
      <c r="R49" s="402"/>
      <c r="S49" s="403"/>
    </row>
    <row r="50" spans="1:19" ht="15.75" thickBot="1">
      <c r="A50" s="253" t="s">
        <v>57</v>
      </c>
      <c r="B50" s="253" t="s">
        <v>50</v>
      </c>
      <c r="C50" s="4"/>
      <c r="D50" s="29"/>
      <c r="E50" s="43"/>
      <c r="F50" s="43"/>
      <c r="G50" s="44"/>
      <c r="H50" s="5"/>
      <c r="I50" s="5"/>
      <c r="J50" s="5"/>
      <c r="K50" s="5"/>
      <c r="L50"/>
      <c r="M50"/>
      <c r="N50"/>
      <c r="O50"/>
      <c r="P50"/>
      <c r="Q50" s="246">
        <f t="shared" si="2"/>
        <v>0</v>
      </c>
      <c r="R50" s="402"/>
      <c r="S50" s="403"/>
    </row>
    <row r="51" spans="1:19" ht="15.75" thickBot="1">
      <c r="A51" s="253" t="s">
        <v>57</v>
      </c>
      <c r="B51" s="253" t="s">
        <v>51</v>
      </c>
      <c r="C51" s="4"/>
      <c r="D51" s="29"/>
      <c r="E51" s="43"/>
      <c r="F51" s="43"/>
      <c r="G51" s="44"/>
      <c r="H51" s="5"/>
      <c r="I51" s="5"/>
      <c r="J51" s="5"/>
      <c r="K51" s="5"/>
      <c r="L51"/>
      <c r="M51"/>
      <c r="N51"/>
      <c r="O51"/>
      <c r="P51"/>
      <c r="Q51" s="246">
        <f t="shared" si="2"/>
        <v>0</v>
      </c>
      <c r="R51" s="402"/>
      <c r="S51" s="403"/>
    </row>
    <row r="52" spans="1:19" ht="15.75" thickBot="1">
      <c r="A52" s="253" t="s">
        <v>57</v>
      </c>
      <c r="B52" s="253" t="s">
        <v>52</v>
      </c>
      <c r="C52" s="4"/>
      <c r="D52" s="29"/>
      <c r="E52" s="43"/>
      <c r="F52" s="43"/>
      <c r="G52" s="44"/>
      <c r="H52" s="5"/>
      <c r="I52" s="5"/>
      <c r="J52" s="5"/>
      <c r="K52" s="5"/>
      <c r="L52"/>
      <c r="M52"/>
      <c r="N52"/>
      <c r="O52"/>
      <c r="P52"/>
      <c r="Q52" s="246">
        <f t="shared" si="2"/>
        <v>0</v>
      </c>
      <c r="R52" s="402"/>
      <c r="S52" s="403"/>
    </row>
    <row r="53" spans="1:19" ht="15.75" thickBot="1">
      <c r="A53" s="253" t="s">
        <v>57</v>
      </c>
      <c r="B53" s="253" t="s">
        <v>53</v>
      </c>
      <c r="C53" s="4"/>
      <c r="D53" s="29"/>
      <c r="E53" s="43"/>
      <c r="F53" s="43"/>
      <c r="G53" s="44"/>
      <c r="H53" s="5"/>
      <c r="I53" s="5"/>
      <c r="J53" s="5"/>
      <c r="K53" s="5"/>
      <c r="L53"/>
      <c r="M53"/>
      <c r="N53"/>
      <c r="O53"/>
      <c r="P53"/>
      <c r="Q53" s="246">
        <f t="shared" si="2"/>
        <v>0</v>
      </c>
      <c r="R53" s="402"/>
      <c r="S53" s="403"/>
    </row>
    <row r="54" spans="1:19" ht="15.75" thickBot="1">
      <c r="A54" s="253" t="s">
        <v>57</v>
      </c>
      <c r="B54" s="253" t="s">
        <v>54</v>
      </c>
      <c r="C54" s="4"/>
      <c r="D54" s="29"/>
      <c r="E54" s="43"/>
      <c r="F54" s="43"/>
      <c r="G54" s="44"/>
      <c r="H54" s="5"/>
      <c r="I54" s="5"/>
      <c r="J54" s="5"/>
      <c r="K54" s="5"/>
      <c r="L54"/>
      <c r="M54"/>
      <c r="N54"/>
      <c r="O54"/>
      <c r="P54"/>
      <c r="Q54" s="246">
        <f t="shared" si="2"/>
        <v>0</v>
      </c>
      <c r="R54" s="402"/>
      <c r="S54" s="403"/>
    </row>
    <row r="55" spans="1:19" ht="15.75" thickBot="1">
      <c r="A55" s="253" t="s">
        <v>57</v>
      </c>
      <c r="B55" s="253" t="s">
        <v>55</v>
      </c>
      <c r="C55" s="4"/>
      <c r="D55" s="29"/>
      <c r="E55" s="64">
        <v>0</v>
      </c>
      <c r="F55" s="64">
        <v>2</v>
      </c>
      <c r="G55" s="64">
        <v>0</v>
      </c>
      <c r="H55" s="64">
        <v>1</v>
      </c>
      <c r="I55" s="64"/>
      <c r="J55" s="64"/>
      <c r="K55" s="5"/>
      <c r="L55"/>
      <c r="M55"/>
      <c r="N55"/>
      <c r="O55"/>
      <c r="P55"/>
      <c r="Q55" s="246">
        <f t="shared" si="2"/>
        <v>3</v>
      </c>
      <c r="R55" s="402"/>
      <c r="S55" s="403"/>
    </row>
    <row r="56" spans="1:19" ht="15.75" thickBot="1">
      <c r="A56" s="253" t="s">
        <v>57</v>
      </c>
      <c r="B56" s="253" t="s">
        <v>56</v>
      </c>
      <c r="C56" s="4"/>
      <c r="D56" s="29"/>
      <c r="E56" s="43"/>
      <c r="F56" s="43"/>
      <c r="G56" s="44"/>
      <c r="H56" s="5"/>
      <c r="I56" s="5"/>
      <c r="J56" s="5"/>
      <c r="K56" s="5"/>
      <c r="L56"/>
      <c r="M56"/>
      <c r="N56"/>
      <c r="O56"/>
      <c r="P56"/>
      <c r="Q56" s="246">
        <f t="shared" si="2"/>
        <v>0</v>
      </c>
      <c r="R56" s="402"/>
      <c r="S56" s="403"/>
    </row>
    <row r="57" spans="1:19" ht="15.75" thickBot="1">
      <c r="A57" s="356" t="s">
        <v>159</v>
      </c>
      <c r="B57" s="357"/>
      <c r="C57" s="232">
        <f>+D57/'Metas Muni'!I10</f>
        <v>0.25316455696202533</v>
      </c>
      <c r="D57" s="233">
        <f>+Q57/R57</f>
        <v>0.2</v>
      </c>
      <c r="E57" s="242">
        <f>SUM(E47:E56)</f>
        <v>3</v>
      </c>
      <c r="F57" s="242">
        <f aca="true" t="shared" si="6" ref="F57:P57">SUM(F47:F56)</f>
        <v>2</v>
      </c>
      <c r="G57" s="242">
        <f t="shared" si="6"/>
        <v>12</v>
      </c>
      <c r="H57" s="242">
        <f t="shared" si="6"/>
        <v>17</v>
      </c>
      <c r="I57" s="242">
        <f t="shared" si="6"/>
        <v>0</v>
      </c>
      <c r="J57" s="242">
        <f t="shared" si="6"/>
        <v>0</v>
      </c>
      <c r="K57" s="242">
        <f t="shared" si="6"/>
        <v>0</v>
      </c>
      <c r="L57" s="242">
        <f t="shared" si="6"/>
        <v>0</v>
      </c>
      <c r="M57" s="242">
        <f t="shared" si="6"/>
        <v>0</v>
      </c>
      <c r="N57" s="242">
        <f t="shared" si="6"/>
        <v>0</v>
      </c>
      <c r="O57" s="242">
        <f t="shared" si="6"/>
        <v>0</v>
      </c>
      <c r="P57" s="242">
        <f t="shared" si="6"/>
        <v>0</v>
      </c>
      <c r="Q57" s="235">
        <f>SUM(Q47:Q56)</f>
        <v>34</v>
      </c>
      <c r="R57" s="399">
        <v>170</v>
      </c>
      <c r="S57" s="400"/>
    </row>
    <row r="58" spans="1:19" ht="15.75" thickBot="1">
      <c r="A58" s="253" t="s">
        <v>71</v>
      </c>
      <c r="B58" s="253" t="s">
        <v>58</v>
      </c>
      <c r="C58" s="4"/>
      <c r="D58" s="29"/>
      <c r="E58" s="65">
        <v>8</v>
      </c>
      <c r="F58" s="65">
        <v>5</v>
      </c>
      <c r="G58" s="65">
        <v>7</v>
      </c>
      <c r="H58" s="65">
        <v>16</v>
      </c>
      <c r="I58" s="65"/>
      <c r="J58" s="65"/>
      <c r="K58" s="5"/>
      <c r="L58"/>
      <c r="M58"/>
      <c r="N58"/>
      <c r="O58"/>
      <c r="P58"/>
      <c r="Q58" s="246">
        <f t="shared" si="2"/>
        <v>36</v>
      </c>
      <c r="R58" s="402"/>
      <c r="S58" s="403"/>
    </row>
    <row r="59" spans="1:19" ht="15.75" thickBot="1">
      <c r="A59" s="253" t="s">
        <v>71</v>
      </c>
      <c r="B59" s="253" t="s">
        <v>59</v>
      </c>
      <c r="C59" s="4"/>
      <c r="D59" s="29"/>
      <c r="E59" s="65">
        <v>4</v>
      </c>
      <c r="F59" s="65"/>
      <c r="G59" s="65">
        <v>0</v>
      </c>
      <c r="H59" s="65"/>
      <c r="I59" s="65"/>
      <c r="J59" s="65"/>
      <c r="K59" s="5"/>
      <c r="L59"/>
      <c r="M59"/>
      <c r="N59"/>
      <c r="O59"/>
      <c r="P59"/>
      <c r="Q59" s="246">
        <f t="shared" si="2"/>
        <v>4</v>
      </c>
      <c r="R59" s="402"/>
      <c r="S59" s="403"/>
    </row>
    <row r="60" spans="1:19" ht="15.75" thickBot="1">
      <c r="A60" s="253" t="s">
        <v>71</v>
      </c>
      <c r="B60" s="253" t="s">
        <v>60</v>
      </c>
      <c r="C60" s="4"/>
      <c r="D60" s="29"/>
      <c r="E60" s="65"/>
      <c r="F60" s="65"/>
      <c r="G60" s="65"/>
      <c r="H60" s="65"/>
      <c r="I60" s="65"/>
      <c r="J60" s="65"/>
      <c r="K60" s="5"/>
      <c r="L60"/>
      <c r="M60"/>
      <c r="N60"/>
      <c r="O60"/>
      <c r="P60"/>
      <c r="Q60" s="246">
        <f t="shared" si="2"/>
        <v>0</v>
      </c>
      <c r="R60" s="402"/>
      <c r="S60" s="403"/>
    </row>
    <row r="61" spans="1:19" ht="15.75" thickBot="1">
      <c r="A61" s="253" t="s">
        <v>71</v>
      </c>
      <c r="B61" s="253" t="s">
        <v>61</v>
      </c>
      <c r="C61" s="4"/>
      <c r="D61" s="29"/>
      <c r="E61" s="65">
        <v>1</v>
      </c>
      <c r="F61" s="65"/>
      <c r="G61" s="65"/>
      <c r="H61" s="65">
        <v>1</v>
      </c>
      <c r="I61" s="65"/>
      <c r="J61" s="65"/>
      <c r="K61" s="5"/>
      <c r="L61"/>
      <c r="M61"/>
      <c r="N61"/>
      <c r="O61"/>
      <c r="P61"/>
      <c r="Q61" s="246">
        <f t="shared" si="2"/>
        <v>2</v>
      </c>
      <c r="R61" s="402"/>
      <c r="S61" s="403"/>
    </row>
    <row r="62" spans="1:19" ht="15.75" thickBot="1">
      <c r="A62" s="253" t="s">
        <v>71</v>
      </c>
      <c r="B62" s="253" t="s">
        <v>62</v>
      </c>
      <c r="C62" s="4"/>
      <c r="D62" s="29"/>
      <c r="E62" s="65"/>
      <c r="F62" s="65"/>
      <c r="G62" s="65"/>
      <c r="H62" s="65"/>
      <c r="I62" s="65"/>
      <c r="J62" s="65"/>
      <c r="K62" s="5"/>
      <c r="L62"/>
      <c r="M62"/>
      <c r="N62"/>
      <c r="O62"/>
      <c r="P62"/>
      <c r="Q62" s="246">
        <f t="shared" si="2"/>
        <v>0</v>
      </c>
      <c r="R62" s="402"/>
      <c r="S62" s="403"/>
    </row>
    <row r="63" spans="1:19" ht="15.75" thickBot="1">
      <c r="A63" s="253" t="s">
        <v>71</v>
      </c>
      <c r="B63" s="253" t="s">
        <v>63</v>
      </c>
      <c r="C63" s="4"/>
      <c r="D63" s="29"/>
      <c r="E63" s="65"/>
      <c r="F63" s="65"/>
      <c r="G63" s="65">
        <v>0</v>
      </c>
      <c r="H63" s="65"/>
      <c r="I63" s="65"/>
      <c r="J63" s="65"/>
      <c r="K63" s="5"/>
      <c r="L63"/>
      <c r="M63"/>
      <c r="N63"/>
      <c r="O63"/>
      <c r="P63"/>
      <c r="Q63" s="246">
        <f t="shared" si="2"/>
        <v>0</v>
      </c>
      <c r="R63" s="402"/>
      <c r="S63" s="403"/>
    </row>
    <row r="64" spans="1:19" ht="15.75" thickBot="1">
      <c r="A64" s="253" t="s">
        <v>71</v>
      </c>
      <c r="B64" s="253" t="s">
        <v>64</v>
      </c>
      <c r="C64" s="4"/>
      <c r="D64" s="29"/>
      <c r="E64" s="65"/>
      <c r="F64" s="65"/>
      <c r="G64" s="65">
        <v>2</v>
      </c>
      <c r="H64" s="65"/>
      <c r="I64" s="65"/>
      <c r="J64" s="65"/>
      <c r="K64" s="5"/>
      <c r="L64"/>
      <c r="M64"/>
      <c r="N64"/>
      <c r="O64"/>
      <c r="P64"/>
      <c r="Q64" s="246">
        <f t="shared" si="2"/>
        <v>2</v>
      </c>
      <c r="R64" s="402"/>
      <c r="S64" s="403"/>
    </row>
    <row r="65" spans="1:19" ht="15.75" thickBot="1">
      <c r="A65" s="253" t="s">
        <v>71</v>
      </c>
      <c r="B65" s="253" t="s">
        <v>65</v>
      </c>
      <c r="C65" s="4"/>
      <c r="D65" s="29"/>
      <c r="E65" s="65"/>
      <c r="F65" s="65"/>
      <c r="G65" s="65"/>
      <c r="H65" s="65"/>
      <c r="I65" s="65"/>
      <c r="J65" s="65"/>
      <c r="K65" s="5"/>
      <c r="L65"/>
      <c r="M65"/>
      <c r="N65"/>
      <c r="O65"/>
      <c r="P65"/>
      <c r="Q65" s="246">
        <f t="shared" si="2"/>
        <v>0</v>
      </c>
      <c r="R65" s="402"/>
      <c r="S65" s="403"/>
    </row>
    <row r="66" spans="1:19" ht="15.75" thickBot="1">
      <c r="A66" s="253" t="s">
        <v>71</v>
      </c>
      <c r="B66" s="253" t="s">
        <v>66</v>
      </c>
      <c r="C66" s="4"/>
      <c r="D66" s="29"/>
      <c r="E66" s="231">
        <v>4</v>
      </c>
      <c r="F66" s="231">
        <v>0</v>
      </c>
      <c r="G66" s="65"/>
      <c r="H66" s="65">
        <v>1</v>
      </c>
      <c r="I66" s="65"/>
      <c r="J66" s="65"/>
      <c r="K66" s="5"/>
      <c r="L66"/>
      <c r="M66"/>
      <c r="N66"/>
      <c r="O66"/>
      <c r="P66"/>
      <c r="Q66" s="246">
        <f t="shared" si="2"/>
        <v>5</v>
      </c>
      <c r="R66" s="402"/>
      <c r="S66" s="403"/>
    </row>
    <row r="67" spans="1:19" ht="15.75" thickBot="1">
      <c r="A67" s="253" t="s">
        <v>71</v>
      </c>
      <c r="B67" s="253" t="s">
        <v>67</v>
      </c>
      <c r="C67" s="4"/>
      <c r="D67" s="29"/>
      <c r="E67" s="65"/>
      <c r="F67" s="65"/>
      <c r="G67" s="65">
        <v>0</v>
      </c>
      <c r="H67" s="65"/>
      <c r="I67" s="65"/>
      <c r="J67" s="65"/>
      <c r="K67" s="5"/>
      <c r="L67"/>
      <c r="M67"/>
      <c r="N67"/>
      <c r="O67"/>
      <c r="P67"/>
      <c r="Q67" s="246">
        <f t="shared" si="2"/>
        <v>0</v>
      </c>
      <c r="R67" s="402"/>
      <c r="S67" s="403"/>
    </row>
    <row r="68" spans="1:19" ht="15.75" thickBot="1">
      <c r="A68" s="253" t="s">
        <v>71</v>
      </c>
      <c r="B68" s="253" t="s">
        <v>68</v>
      </c>
      <c r="C68" s="4"/>
      <c r="D68" s="29"/>
      <c r="E68" s="231">
        <v>4</v>
      </c>
      <c r="F68" s="231"/>
      <c r="G68" s="65">
        <v>0</v>
      </c>
      <c r="H68" s="65">
        <v>0</v>
      </c>
      <c r="I68" s="65"/>
      <c r="J68" s="65"/>
      <c r="K68" s="5"/>
      <c r="L68"/>
      <c r="M68"/>
      <c r="N68"/>
      <c r="O68"/>
      <c r="P68"/>
      <c r="Q68" s="246">
        <f t="shared" si="2"/>
        <v>4</v>
      </c>
      <c r="R68" s="402"/>
      <c r="S68" s="403"/>
    </row>
    <row r="69" spans="1:19" ht="15.75" thickBot="1">
      <c r="A69" s="253" t="s">
        <v>71</v>
      </c>
      <c r="B69" s="253" t="s">
        <v>69</v>
      </c>
      <c r="C69" s="4"/>
      <c r="D69" s="29"/>
      <c r="E69" s="65"/>
      <c r="F69" s="65"/>
      <c r="G69" s="65">
        <v>1</v>
      </c>
      <c r="H69" s="65">
        <v>0</v>
      </c>
      <c r="I69" s="65"/>
      <c r="J69" s="65"/>
      <c r="K69" s="5"/>
      <c r="L69"/>
      <c r="M69"/>
      <c r="N69"/>
      <c r="O69"/>
      <c r="P69"/>
      <c r="Q69" s="246">
        <f t="shared" si="2"/>
        <v>1</v>
      </c>
      <c r="R69" s="402"/>
      <c r="S69" s="403"/>
    </row>
    <row r="70" spans="1:19" ht="15.75" thickBot="1">
      <c r="A70" s="253" t="s">
        <v>71</v>
      </c>
      <c r="B70" s="253" t="s">
        <v>70</v>
      </c>
      <c r="C70" s="4"/>
      <c r="D70" s="29"/>
      <c r="E70" s="65"/>
      <c r="F70" s="65"/>
      <c r="G70" s="65"/>
      <c r="H70" s="65"/>
      <c r="I70" s="65"/>
      <c r="J70" s="65"/>
      <c r="K70" s="5"/>
      <c r="L70"/>
      <c r="M70"/>
      <c r="N70"/>
      <c r="O70"/>
      <c r="P70"/>
      <c r="Q70" s="246">
        <f>SUM(E70:P70)</f>
        <v>0</v>
      </c>
      <c r="R70" s="402"/>
      <c r="S70" s="403"/>
    </row>
    <row r="71" spans="1:19" ht="15.75" thickBot="1">
      <c r="A71" s="356" t="s">
        <v>160</v>
      </c>
      <c r="B71" s="357"/>
      <c r="C71" s="232">
        <f>+D71/'Metas Muni'!I11</f>
        <v>0.3578765988468421</v>
      </c>
      <c r="D71" s="233">
        <f>+Q71/R71</f>
        <v>0.28272251308900526</v>
      </c>
      <c r="E71" s="242">
        <f>SUM(E58:E70)</f>
        <v>21</v>
      </c>
      <c r="F71" s="242">
        <f aca="true" t="shared" si="7" ref="F71:P71">SUM(F58:F70)</f>
        <v>5</v>
      </c>
      <c r="G71" s="242">
        <f t="shared" si="7"/>
        <v>10</v>
      </c>
      <c r="H71" s="242">
        <f t="shared" si="7"/>
        <v>18</v>
      </c>
      <c r="I71" s="242">
        <f t="shared" si="7"/>
        <v>0</v>
      </c>
      <c r="J71" s="242">
        <f t="shared" si="7"/>
        <v>0</v>
      </c>
      <c r="K71" s="242">
        <f t="shared" si="7"/>
        <v>0</v>
      </c>
      <c r="L71" s="242">
        <f t="shared" si="7"/>
        <v>0</v>
      </c>
      <c r="M71" s="242">
        <f t="shared" si="7"/>
        <v>0</v>
      </c>
      <c r="N71" s="242">
        <f t="shared" si="7"/>
        <v>0</v>
      </c>
      <c r="O71" s="242">
        <f t="shared" si="7"/>
        <v>0</v>
      </c>
      <c r="P71" s="242">
        <f t="shared" si="7"/>
        <v>0</v>
      </c>
      <c r="Q71" s="235">
        <f>SUM(Q58:Q70)</f>
        <v>54</v>
      </c>
      <c r="R71" s="399">
        <v>191</v>
      </c>
      <c r="S71" s="400"/>
    </row>
    <row r="72" spans="1:19" ht="15.75" thickBot="1">
      <c r="A72" s="253" t="s">
        <v>82</v>
      </c>
      <c r="B72" s="253" t="s">
        <v>72</v>
      </c>
      <c r="C72" s="4"/>
      <c r="D72" s="29"/>
      <c r="E72" s="66">
        <v>4</v>
      </c>
      <c r="F72" s="66">
        <v>5</v>
      </c>
      <c r="G72" s="66">
        <v>3</v>
      </c>
      <c r="H72" s="66">
        <v>2</v>
      </c>
      <c r="I72" s="66"/>
      <c r="J72" s="66"/>
      <c r="K72" s="5"/>
      <c r="L72"/>
      <c r="M72"/>
      <c r="N72"/>
      <c r="O72"/>
      <c r="P72"/>
      <c r="Q72" s="246">
        <f aca="true" t="shared" si="8" ref="Q72:Q81">SUM(E72:P72)</f>
        <v>14</v>
      </c>
      <c r="R72" s="402"/>
      <c r="S72" s="403"/>
    </row>
    <row r="73" spans="1:19" ht="15.75" thickBot="1">
      <c r="A73" s="253" t="s">
        <v>82</v>
      </c>
      <c r="B73" s="253" t="s">
        <v>73</v>
      </c>
      <c r="C73" s="4"/>
      <c r="D73" s="29"/>
      <c r="E73" s="66">
        <v>0</v>
      </c>
      <c r="F73" s="66">
        <v>0</v>
      </c>
      <c r="G73" s="66">
        <v>0</v>
      </c>
      <c r="H73" s="66">
        <v>1</v>
      </c>
      <c r="I73" s="66"/>
      <c r="J73" s="66"/>
      <c r="K73" s="5"/>
      <c r="L73"/>
      <c r="M73"/>
      <c r="N73"/>
      <c r="O73"/>
      <c r="P73"/>
      <c r="Q73" s="246">
        <f t="shared" si="8"/>
        <v>1</v>
      </c>
      <c r="R73" s="402"/>
      <c r="S73" s="403"/>
    </row>
    <row r="74" spans="1:19" ht="15.75" thickBot="1">
      <c r="A74" s="253" t="s">
        <v>82</v>
      </c>
      <c r="B74" s="253" t="s">
        <v>74</v>
      </c>
      <c r="C74" s="4"/>
      <c r="D74" s="29"/>
      <c r="E74" s="66">
        <v>0</v>
      </c>
      <c r="F74" s="66"/>
      <c r="G74" s="66">
        <v>0</v>
      </c>
      <c r="H74" s="66">
        <v>0</v>
      </c>
      <c r="I74" s="66"/>
      <c r="J74" s="66"/>
      <c r="K74" s="5"/>
      <c r="L74"/>
      <c r="M74"/>
      <c r="N74"/>
      <c r="O74"/>
      <c r="P74"/>
      <c r="Q74" s="246">
        <f t="shared" si="8"/>
        <v>0</v>
      </c>
      <c r="R74" s="402"/>
      <c r="S74" s="403"/>
    </row>
    <row r="75" spans="1:19" ht="15.75" thickBot="1">
      <c r="A75" s="253" t="s">
        <v>82</v>
      </c>
      <c r="B75" s="253" t="s">
        <v>75</v>
      </c>
      <c r="C75" s="4"/>
      <c r="D75" s="29"/>
      <c r="E75" s="66"/>
      <c r="F75" s="66">
        <v>0</v>
      </c>
      <c r="G75" s="66"/>
      <c r="H75" s="66">
        <v>0</v>
      </c>
      <c r="I75" s="66"/>
      <c r="J75" s="66"/>
      <c r="K75" s="5"/>
      <c r="L75"/>
      <c r="M75"/>
      <c r="N75"/>
      <c r="O75"/>
      <c r="P75"/>
      <c r="Q75" s="246">
        <f t="shared" si="8"/>
        <v>0</v>
      </c>
      <c r="R75" s="402"/>
      <c r="S75" s="403"/>
    </row>
    <row r="76" spans="1:19" ht="15.75" thickBot="1">
      <c r="A76" s="253" t="s">
        <v>82</v>
      </c>
      <c r="B76" s="253" t="s">
        <v>76</v>
      </c>
      <c r="C76" s="4"/>
      <c r="D76" s="29"/>
      <c r="E76" s="66"/>
      <c r="F76" s="66">
        <v>0</v>
      </c>
      <c r="G76" s="66">
        <v>0</v>
      </c>
      <c r="H76" s="66">
        <v>4</v>
      </c>
      <c r="I76" s="66"/>
      <c r="J76" s="66"/>
      <c r="K76" s="5"/>
      <c r="L76"/>
      <c r="M76"/>
      <c r="N76"/>
      <c r="O76"/>
      <c r="P76"/>
      <c r="Q76" s="246">
        <f t="shared" si="8"/>
        <v>4</v>
      </c>
      <c r="R76" s="402"/>
      <c r="S76" s="403"/>
    </row>
    <row r="77" spans="1:19" ht="15.75" thickBot="1">
      <c r="A77" s="253" t="s">
        <v>82</v>
      </c>
      <c r="B77" s="253" t="s">
        <v>77</v>
      </c>
      <c r="C77" s="4"/>
      <c r="D77" s="29"/>
      <c r="E77" s="66"/>
      <c r="F77" s="66">
        <v>0</v>
      </c>
      <c r="G77" s="66"/>
      <c r="H77" s="66">
        <v>1</v>
      </c>
      <c r="I77" s="66"/>
      <c r="J77" s="66"/>
      <c r="K77" s="5"/>
      <c r="L77"/>
      <c r="M77"/>
      <c r="N77"/>
      <c r="O77"/>
      <c r="P77"/>
      <c r="Q77" s="246">
        <f t="shared" si="8"/>
        <v>1</v>
      </c>
      <c r="R77" s="402"/>
      <c r="S77" s="403"/>
    </row>
    <row r="78" spans="1:19" ht="15.75" thickBot="1">
      <c r="A78" s="253" t="s">
        <v>82</v>
      </c>
      <c r="B78" s="253" t="s">
        <v>78</v>
      </c>
      <c r="C78" s="4"/>
      <c r="D78" s="29"/>
      <c r="E78" s="66"/>
      <c r="F78" s="66">
        <v>0</v>
      </c>
      <c r="G78" s="66"/>
      <c r="H78" s="66"/>
      <c r="I78" s="66"/>
      <c r="J78" s="66"/>
      <c r="K78" s="5"/>
      <c r="L78"/>
      <c r="M78"/>
      <c r="N78"/>
      <c r="O78"/>
      <c r="P78"/>
      <c r="Q78" s="246">
        <f t="shared" si="8"/>
        <v>0</v>
      </c>
      <c r="R78" s="402"/>
      <c r="S78" s="403"/>
    </row>
    <row r="79" spans="1:19" ht="15.75" thickBot="1">
      <c r="A79" s="253" t="s">
        <v>82</v>
      </c>
      <c r="B79" s="253" t="s">
        <v>79</v>
      </c>
      <c r="C79" s="4"/>
      <c r="D79" s="29"/>
      <c r="E79" s="66"/>
      <c r="F79" s="66"/>
      <c r="G79" s="66"/>
      <c r="H79" s="66"/>
      <c r="I79" s="66"/>
      <c r="J79" s="66"/>
      <c r="K79" s="5"/>
      <c r="L79"/>
      <c r="M79"/>
      <c r="N79"/>
      <c r="O79"/>
      <c r="P79"/>
      <c r="Q79" s="246">
        <f t="shared" si="8"/>
        <v>0</v>
      </c>
      <c r="R79" s="402"/>
      <c r="S79" s="403"/>
    </row>
    <row r="80" spans="1:19" ht="15.75" thickBot="1">
      <c r="A80" s="253" t="s">
        <v>82</v>
      </c>
      <c r="B80" s="253" t="s">
        <v>80</v>
      </c>
      <c r="C80" s="4"/>
      <c r="D80" s="29"/>
      <c r="E80" s="43"/>
      <c r="F80" s="43"/>
      <c r="G80" s="44"/>
      <c r="H80" s="5"/>
      <c r="I80" s="5"/>
      <c r="J80" s="5"/>
      <c r="K80" s="5"/>
      <c r="L80"/>
      <c r="M80"/>
      <c r="N80"/>
      <c r="O80"/>
      <c r="P80"/>
      <c r="Q80" s="246">
        <f t="shared" si="8"/>
        <v>0</v>
      </c>
      <c r="R80" s="402"/>
      <c r="S80" s="403"/>
    </row>
    <row r="81" spans="1:19" ht="15.75" thickBot="1">
      <c r="A81" s="253" t="s">
        <v>82</v>
      </c>
      <c r="B81" s="253" t="s">
        <v>81</v>
      </c>
      <c r="C81" s="4"/>
      <c r="D81" s="29"/>
      <c r="E81" s="43"/>
      <c r="F81" s="43"/>
      <c r="G81" s="44"/>
      <c r="H81" s="5"/>
      <c r="I81" s="5"/>
      <c r="J81" s="5"/>
      <c r="K81" s="5"/>
      <c r="L81"/>
      <c r="M81"/>
      <c r="N81"/>
      <c r="O81"/>
      <c r="P81"/>
      <c r="Q81" s="246">
        <f t="shared" si="8"/>
        <v>0</v>
      </c>
      <c r="R81" s="402"/>
      <c r="S81" s="403"/>
    </row>
    <row r="82" spans="1:19" ht="15.75" thickBot="1">
      <c r="A82" s="356" t="s">
        <v>18</v>
      </c>
      <c r="B82" s="357"/>
      <c r="C82" s="232">
        <f>+D82/'Metas Muni'!I12</f>
        <v>0.18615040953090098</v>
      </c>
      <c r="D82" s="233">
        <f>+Q82/R82</f>
        <v>0.14705882352941177</v>
      </c>
      <c r="E82" s="242">
        <f>SUM(E72:E81)</f>
        <v>4</v>
      </c>
      <c r="F82" s="242">
        <f aca="true" t="shared" si="9" ref="F82:P82">SUM(F72:F81)</f>
        <v>5</v>
      </c>
      <c r="G82" s="242">
        <f t="shared" si="9"/>
        <v>3</v>
      </c>
      <c r="H82" s="242">
        <f t="shared" si="9"/>
        <v>8</v>
      </c>
      <c r="I82" s="242">
        <f t="shared" si="9"/>
        <v>0</v>
      </c>
      <c r="J82" s="242">
        <f t="shared" si="9"/>
        <v>0</v>
      </c>
      <c r="K82" s="242">
        <f t="shared" si="9"/>
        <v>0</v>
      </c>
      <c r="L82" s="242">
        <f t="shared" si="9"/>
        <v>0</v>
      </c>
      <c r="M82" s="242">
        <f t="shared" si="9"/>
        <v>0</v>
      </c>
      <c r="N82" s="242">
        <f t="shared" si="9"/>
        <v>0</v>
      </c>
      <c r="O82" s="242">
        <f t="shared" si="9"/>
        <v>0</v>
      </c>
      <c r="P82" s="242">
        <f t="shared" si="9"/>
        <v>0</v>
      </c>
      <c r="Q82" s="235">
        <f>SUM(Q72:Q81)</f>
        <v>20</v>
      </c>
      <c r="R82" s="399">
        <v>136</v>
      </c>
      <c r="S82" s="400"/>
    </row>
    <row r="83" spans="1:19" ht="15.75" thickBot="1">
      <c r="A83" s="253" t="s">
        <v>88</v>
      </c>
      <c r="B83" s="253" t="s">
        <v>83</v>
      </c>
      <c r="C83" s="4"/>
      <c r="D83" s="29"/>
      <c r="E83" s="67">
        <v>0</v>
      </c>
      <c r="F83" s="67">
        <v>0</v>
      </c>
      <c r="G83" s="67">
        <v>8</v>
      </c>
      <c r="H83" s="67">
        <v>2</v>
      </c>
      <c r="I83" s="67"/>
      <c r="J83" s="67"/>
      <c r="K83" s="5"/>
      <c r="L83"/>
      <c r="M83"/>
      <c r="N83"/>
      <c r="O83"/>
      <c r="P83"/>
      <c r="Q83" s="246">
        <f>SUM(E83:P83)</f>
        <v>10</v>
      </c>
      <c r="R83" s="402"/>
      <c r="S83" s="403"/>
    </row>
    <row r="84" spans="1:19" ht="15.75" thickBot="1">
      <c r="A84" s="253" t="s">
        <v>88</v>
      </c>
      <c r="B84" s="253" t="s">
        <v>84</v>
      </c>
      <c r="C84" s="4"/>
      <c r="D84" s="29"/>
      <c r="E84" s="67"/>
      <c r="F84" s="67">
        <v>0</v>
      </c>
      <c r="G84" s="67">
        <v>0</v>
      </c>
      <c r="H84" s="67">
        <v>0</v>
      </c>
      <c r="I84" s="67"/>
      <c r="J84" s="67"/>
      <c r="K84" s="5"/>
      <c r="L84"/>
      <c r="M84"/>
      <c r="N84"/>
      <c r="O84"/>
      <c r="P84"/>
      <c r="Q84" s="246">
        <f>SUM(E84:P84)</f>
        <v>0</v>
      </c>
      <c r="R84" s="402"/>
      <c r="S84" s="403"/>
    </row>
    <row r="85" spans="1:19" ht="15.75" thickBot="1">
      <c r="A85" s="253" t="s">
        <v>88</v>
      </c>
      <c r="B85" s="253" t="s">
        <v>85</v>
      </c>
      <c r="C85" s="4"/>
      <c r="D85" s="29"/>
      <c r="E85" s="67">
        <v>0</v>
      </c>
      <c r="F85" s="67">
        <v>0</v>
      </c>
      <c r="G85" s="67">
        <v>4</v>
      </c>
      <c r="H85" s="67">
        <v>0</v>
      </c>
      <c r="I85" s="67"/>
      <c r="J85" s="67"/>
      <c r="K85" s="5"/>
      <c r="L85"/>
      <c r="M85"/>
      <c r="N85"/>
      <c r="O85"/>
      <c r="P85"/>
      <c r="Q85" s="246">
        <f>SUM(E85:P85)</f>
        <v>4</v>
      </c>
      <c r="R85" s="402"/>
      <c r="S85" s="403"/>
    </row>
    <row r="86" spans="1:19" ht="15.75" thickBot="1">
      <c r="A86" s="253" t="s">
        <v>88</v>
      </c>
      <c r="B86" s="253" t="s">
        <v>86</v>
      </c>
      <c r="C86" s="4"/>
      <c r="D86" s="29"/>
      <c r="E86" s="43"/>
      <c r="F86" s="43">
        <v>0</v>
      </c>
      <c r="G86" s="44">
        <v>0</v>
      </c>
      <c r="H86" s="5"/>
      <c r="I86" s="5"/>
      <c r="J86" s="5"/>
      <c r="K86" s="5"/>
      <c r="L86"/>
      <c r="M86"/>
      <c r="N86"/>
      <c r="O86"/>
      <c r="P86"/>
      <c r="Q86" s="246">
        <f>SUM(E86:P86)</f>
        <v>0</v>
      </c>
      <c r="R86" s="402"/>
      <c r="S86" s="403"/>
    </row>
    <row r="87" spans="1:19" ht="15.75" thickBot="1">
      <c r="A87" s="253" t="s">
        <v>88</v>
      </c>
      <c r="B87" s="253" t="s">
        <v>87</v>
      </c>
      <c r="C87" s="4"/>
      <c r="D87" s="29"/>
      <c r="E87" s="68"/>
      <c r="F87" s="68">
        <v>1</v>
      </c>
      <c r="G87" s="68">
        <v>2</v>
      </c>
      <c r="H87" s="68"/>
      <c r="I87" s="68"/>
      <c r="J87" s="68"/>
      <c r="K87" s="5"/>
      <c r="L87"/>
      <c r="M87"/>
      <c r="N87"/>
      <c r="O87"/>
      <c r="P87"/>
      <c r="Q87" s="246">
        <f>SUM(E87:P87)</f>
        <v>3</v>
      </c>
      <c r="R87" s="402"/>
      <c r="S87" s="403"/>
    </row>
    <row r="88" spans="1:19" ht="15.75" thickBot="1">
      <c r="A88" s="356" t="s">
        <v>161</v>
      </c>
      <c r="B88" s="357"/>
      <c r="C88" s="232">
        <f>+D88/'Metas Muni'!I13</f>
        <v>0.23647238837112253</v>
      </c>
      <c r="D88" s="233">
        <f>+Q88/R88</f>
        <v>0.18681318681318682</v>
      </c>
      <c r="E88" s="242">
        <f>SUM(E83:E87)</f>
        <v>0</v>
      </c>
      <c r="F88" s="242">
        <f aca="true" t="shared" si="10" ref="F88:P88">SUM(F83:F87)</f>
        <v>1</v>
      </c>
      <c r="G88" s="242">
        <f t="shared" si="10"/>
        <v>14</v>
      </c>
      <c r="H88" s="242">
        <f t="shared" si="10"/>
        <v>2</v>
      </c>
      <c r="I88" s="242">
        <f t="shared" si="10"/>
        <v>0</v>
      </c>
      <c r="J88" s="242">
        <f t="shared" si="10"/>
        <v>0</v>
      </c>
      <c r="K88" s="242">
        <f t="shared" si="10"/>
        <v>0</v>
      </c>
      <c r="L88" s="242">
        <f t="shared" si="10"/>
        <v>0</v>
      </c>
      <c r="M88" s="242">
        <f t="shared" si="10"/>
        <v>0</v>
      </c>
      <c r="N88" s="242">
        <f t="shared" si="10"/>
        <v>0</v>
      </c>
      <c r="O88" s="242">
        <f t="shared" si="10"/>
        <v>0</v>
      </c>
      <c r="P88" s="242">
        <f t="shared" si="10"/>
        <v>0</v>
      </c>
      <c r="Q88" s="235">
        <f>SUM(Q83:Q87)</f>
        <v>17</v>
      </c>
      <c r="R88" s="399">
        <v>91</v>
      </c>
      <c r="S88" s="400"/>
    </row>
    <row r="89" spans="1:19" ht="15.75" thickBot="1">
      <c r="A89" s="253" t="s">
        <v>99</v>
      </c>
      <c r="B89" s="253" t="s">
        <v>89</v>
      </c>
      <c r="C89" s="4"/>
      <c r="D89" s="29"/>
      <c r="E89" s="69">
        <v>3</v>
      </c>
      <c r="F89" s="69">
        <v>2</v>
      </c>
      <c r="G89" s="69">
        <v>1</v>
      </c>
      <c r="H89" s="69">
        <v>2</v>
      </c>
      <c r="I89" s="69"/>
      <c r="J89" s="69"/>
      <c r="K89" s="5"/>
      <c r="L89"/>
      <c r="M89"/>
      <c r="N89"/>
      <c r="O89"/>
      <c r="P89"/>
      <c r="Q89" s="246">
        <f aca="true" t="shared" si="11" ref="Q89:Q98">SUM(E89:P89)</f>
        <v>8</v>
      </c>
      <c r="R89" s="402"/>
      <c r="S89" s="403"/>
    </row>
    <row r="90" spans="1:19" ht="15.75" thickBot="1">
      <c r="A90" s="253" t="s">
        <v>99</v>
      </c>
      <c r="B90" s="253" t="s">
        <v>90</v>
      </c>
      <c r="C90" s="4"/>
      <c r="D90" s="29"/>
      <c r="E90" s="69">
        <v>10</v>
      </c>
      <c r="F90" s="69">
        <v>6</v>
      </c>
      <c r="G90" s="69">
        <v>2</v>
      </c>
      <c r="H90" s="69">
        <v>2</v>
      </c>
      <c r="I90" s="69"/>
      <c r="J90" s="69"/>
      <c r="K90" s="5"/>
      <c r="L90"/>
      <c r="M90"/>
      <c r="N90"/>
      <c r="O90"/>
      <c r="P90"/>
      <c r="Q90" s="246">
        <f t="shared" si="11"/>
        <v>20</v>
      </c>
      <c r="R90" s="402"/>
      <c r="S90" s="403"/>
    </row>
    <row r="91" spans="1:19" ht="15.75" thickBot="1">
      <c r="A91" s="253" t="s">
        <v>99</v>
      </c>
      <c r="B91" s="253" t="s">
        <v>91</v>
      </c>
      <c r="C91" s="4"/>
      <c r="D91" s="29"/>
      <c r="E91" s="43"/>
      <c r="F91" s="43"/>
      <c r="G91" s="44"/>
      <c r="H91" s="5"/>
      <c r="I91" s="5"/>
      <c r="J91" s="5"/>
      <c r="K91" s="5"/>
      <c r="L91"/>
      <c r="M91"/>
      <c r="N91"/>
      <c r="O91"/>
      <c r="P91"/>
      <c r="Q91" s="246">
        <f t="shared" si="11"/>
        <v>0</v>
      </c>
      <c r="R91" s="402"/>
      <c r="S91" s="403"/>
    </row>
    <row r="92" spans="1:19" ht="15.75" thickBot="1">
      <c r="A92" s="253" t="s">
        <v>99</v>
      </c>
      <c r="B92" s="253" t="s">
        <v>92</v>
      </c>
      <c r="C92" s="4"/>
      <c r="D92" s="29"/>
      <c r="E92" s="70">
        <v>0</v>
      </c>
      <c r="F92" s="70">
        <v>4</v>
      </c>
      <c r="G92" s="70">
        <v>2</v>
      </c>
      <c r="H92" s="70">
        <v>0</v>
      </c>
      <c r="I92" s="70"/>
      <c r="J92" s="70"/>
      <c r="K92" s="5"/>
      <c r="L92"/>
      <c r="M92"/>
      <c r="N92"/>
      <c r="O92"/>
      <c r="P92"/>
      <c r="Q92" s="246">
        <f t="shared" si="11"/>
        <v>6</v>
      </c>
      <c r="R92" s="402"/>
      <c r="S92" s="403"/>
    </row>
    <row r="93" spans="1:19" ht="15.75" thickBot="1">
      <c r="A93" s="253" t="s">
        <v>99</v>
      </c>
      <c r="B93" s="253" t="s">
        <v>93</v>
      </c>
      <c r="C93" s="4"/>
      <c r="D93" s="29"/>
      <c r="E93" s="70">
        <v>0</v>
      </c>
      <c r="F93" s="70">
        <v>2</v>
      </c>
      <c r="G93" s="70">
        <v>0</v>
      </c>
      <c r="H93" s="70">
        <v>0</v>
      </c>
      <c r="I93" s="70"/>
      <c r="J93" s="70"/>
      <c r="K93" s="5"/>
      <c r="L93"/>
      <c r="M93"/>
      <c r="N93"/>
      <c r="O93"/>
      <c r="P93"/>
      <c r="Q93" s="246">
        <f t="shared" si="11"/>
        <v>2</v>
      </c>
      <c r="R93" s="402"/>
      <c r="S93" s="403"/>
    </row>
    <row r="94" spans="1:19" ht="15.75" thickBot="1">
      <c r="A94" s="253" t="s">
        <v>99</v>
      </c>
      <c r="B94" s="253" t="s">
        <v>94</v>
      </c>
      <c r="C94" s="4"/>
      <c r="D94" s="29"/>
      <c r="E94" s="70">
        <v>2</v>
      </c>
      <c r="F94" s="70"/>
      <c r="G94" s="70">
        <v>0</v>
      </c>
      <c r="H94" s="70">
        <v>0</v>
      </c>
      <c r="I94" s="70"/>
      <c r="J94" s="70"/>
      <c r="K94" s="5"/>
      <c r="L94"/>
      <c r="M94"/>
      <c r="N94"/>
      <c r="O94"/>
      <c r="P94"/>
      <c r="Q94" s="246">
        <f t="shared" si="11"/>
        <v>2</v>
      </c>
      <c r="R94" s="402"/>
      <c r="S94" s="403"/>
    </row>
    <row r="95" spans="1:19" ht="15.75" thickBot="1">
      <c r="A95" s="253" t="s">
        <v>99</v>
      </c>
      <c r="B95" s="253" t="s">
        <v>95</v>
      </c>
      <c r="C95" s="4"/>
      <c r="D95" s="29"/>
      <c r="E95" s="70">
        <v>0</v>
      </c>
      <c r="F95" s="70">
        <v>4</v>
      </c>
      <c r="G95" s="70">
        <v>6</v>
      </c>
      <c r="H95" s="70">
        <v>8</v>
      </c>
      <c r="I95" s="70"/>
      <c r="J95" s="70"/>
      <c r="K95" s="5"/>
      <c r="L95"/>
      <c r="M95"/>
      <c r="N95"/>
      <c r="O95"/>
      <c r="P95"/>
      <c r="Q95" s="246">
        <f t="shared" si="11"/>
        <v>18</v>
      </c>
      <c r="R95" s="402"/>
      <c r="S95" s="403"/>
    </row>
    <row r="96" spans="1:19" ht="15.75" thickBot="1">
      <c r="A96" s="253" t="s">
        <v>99</v>
      </c>
      <c r="B96" s="253" t="s">
        <v>96</v>
      </c>
      <c r="C96" s="4"/>
      <c r="D96" s="29"/>
      <c r="E96" s="71">
        <v>4</v>
      </c>
      <c r="F96" s="71">
        <v>11</v>
      </c>
      <c r="G96" s="71">
        <v>7</v>
      </c>
      <c r="H96" s="71">
        <v>3</v>
      </c>
      <c r="I96" s="71"/>
      <c r="J96" s="71"/>
      <c r="K96" s="5"/>
      <c r="L96"/>
      <c r="M96"/>
      <c r="N96"/>
      <c r="O96"/>
      <c r="P96"/>
      <c r="Q96" s="246">
        <f t="shared" si="11"/>
        <v>25</v>
      </c>
      <c r="R96" s="402"/>
      <c r="S96" s="403"/>
    </row>
    <row r="97" spans="1:19" ht="15.75" thickBot="1">
      <c r="A97" s="253" t="s">
        <v>99</v>
      </c>
      <c r="B97" s="253" t="s">
        <v>97</v>
      </c>
      <c r="C97" s="4"/>
      <c r="D97" s="29"/>
      <c r="E97" s="71">
        <v>2</v>
      </c>
      <c r="F97" s="71">
        <v>7</v>
      </c>
      <c r="G97" s="71">
        <v>0</v>
      </c>
      <c r="H97" s="71">
        <v>0</v>
      </c>
      <c r="I97" s="71"/>
      <c r="J97" s="71"/>
      <c r="K97" s="5"/>
      <c r="L97"/>
      <c r="M97"/>
      <c r="N97"/>
      <c r="O97"/>
      <c r="P97"/>
      <c r="Q97" s="246">
        <f t="shared" si="11"/>
        <v>9</v>
      </c>
      <c r="R97" s="402"/>
      <c r="S97" s="403"/>
    </row>
    <row r="98" spans="1:19" ht="15.75" thickBot="1">
      <c r="A98" s="253" t="s">
        <v>99</v>
      </c>
      <c r="B98" s="253" t="s">
        <v>98</v>
      </c>
      <c r="C98" s="4"/>
      <c r="D98" s="29"/>
      <c r="E98" s="71">
        <v>10</v>
      </c>
      <c r="F98" s="71">
        <v>4</v>
      </c>
      <c r="G98" s="71">
        <v>3</v>
      </c>
      <c r="H98" s="71">
        <v>4</v>
      </c>
      <c r="I98" s="71"/>
      <c r="J98" s="71"/>
      <c r="K98" s="5"/>
      <c r="L98"/>
      <c r="M98"/>
      <c r="N98"/>
      <c r="O98"/>
      <c r="P98"/>
      <c r="Q98" s="246">
        <f t="shared" si="11"/>
        <v>21</v>
      </c>
      <c r="R98" s="402"/>
      <c r="S98" s="403"/>
    </row>
    <row r="99" spans="1:19" ht="15.75" thickBot="1">
      <c r="A99" s="356" t="s">
        <v>162</v>
      </c>
      <c r="B99" s="357"/>
      <c r="C99" s="232">
        <f>+D99/'Metas Muni'!I14</f>
        <v>0.8515535097813578</v>
      </c>
      <c r="D99" s="233">
        <f>+Q99/R99</f>
        <v>0.6727272727272727</v>
      </c>
      <c r="E99" s="242">
        <f>SUM(E89:E98)</f>
        <v>31</v>
      </c>
      <c r="F99" s="242">
        <f aca="true" t="shared" si="12" ref="F99:P99">SUM(F89:F98)</f>
        <v>40</v>
      </c>
      <c r="G99" s="242">
        <f t="shared" si="12"/>
        <v>21</v>
      </c>
      <c r="H99" s="242">
        <f t="shared" si="12"/>
        <v>19</v>
      </c>
      <c r="I99" s="242">
        <f t="shared" si="12"/>
        <v>0</v>
      </c>
      <c r="J99" s="242">
        <f t="shared" si="12"/>
        <v>0</v>
      </c>
      <c r="K99" s="242">
        <f t="shared" si="12"/>
        <v>0</v>
      </c>
      <c r="L99" s="242">
        <f t="shared" si="12"/>
        <v>0</v>
      </c>
      <c r="M99" s="242">
        <f t="shared" si="12"/>
        <v>0</v>
      </c>
      <c r="N99" s="242">
        <f t="shared" si="12"/>
        <v>0</v>
      </c>
      <c r="O99" s="242">
        <f t="shared" si="12"/>
        <v>0</v>
      </c>
      <c r="P99" s="242">
        <f t="shared" si="12"/>
        <v>0</v>
      </c>
      <c r="Q99" s="235">
        <f>SUM(Q89:Q98)</f>
        <v>111</v>
      </c>
      <c r="R99" s="399">
        <v>165</v>
      </c>
      <c r="S99" s="400"/>
    </row>
    <row r="100" spans="1:19" ht="15.75" thickBot="1">
      <c r="A100" s="253" t="s">
        <v>116</v>
      </c>
      <c r="B100" s="253" t="s">
        <v>100</v>
      </c>
      <c r="C100" s="4"/>
      <c r="D100" s="29"/>
      <c r="E100" s="72">
        <v>2</v>
      </c>
      <c r="F100" s="72">
        <v>1</v>
      </c>
      <c r="G100" s="72">
        <v>6</v>
      </c>
      <c r="H100" s="72">
        <v>0</v>
      </c>
      <c r="I100" s="72"/>
      <c r="J100" s="72"/>
      <c r="K100" s="5"/>
      <c r="L100"/>
      <c r="M100"/>
      <c r="N100"/>
      <c r="O100"/>
      <c r="P100"/>
      <c r="Q100" s="246">
        <f aca="true" t="shared" si="13" ref="Q100:Q115">SUM(E100:P100)</f>
        <v>9</v>
      </c>
      <c r="R100" s="402"/>
      <c r="S100" s="403"/>
    </row>
    <row r="101" spans="1:19" ht="15.75" thickBot="1">
      <c r="A101" s="253" t="s">
        <v>116</v>
      </c>
      <c r="B101" s="253" t="s">
        <v>101</v>
      </c>
      <c r="C101" s="4"/>
      <c r="D101" s="29"/>
      <c r="E101" s="72">
        <v>11</v>
      </c>
      <c r="F101" s="72">
        <v>6</v>
      </c>
      <c r="G101" s="72">
        <v>13</v>
      </c>
      <c r="H101" s="72">
        <v>24</v>
      </c>
      <c r="I101" s="72"/>
      <c r="J101" s="72"/>
      <c r="K101" s="5"/>
      <c r="L101"/>
      <c r="M101"/>
      <c r="N101"/>
      <c r="O101"/>
      <c r="P101"/>
      <c r="Q101" s="246">
        <f t="shared" si="13"/>
        <v>54</v>
      </c>
      <c r="R101" s="402"/>
      <c r="S101" s="403"/>
    </row>
    <row r="102" spans="1:19" ht="15.75" thickBot="1">
      <c r="A102" s="253" t="s">
        <v>116</v>
      </c>
      <c r="B102" s="253" t="s">
        <v>102</v>
      </c>
      <c r="C102" s="4"/>
      <c r="D102" s="29"/>
      <c r="E102" s="72">
        <v>29</v>
      </c>
      <c r="F102" s="72">
        <v>37</v>
      </c>
      <c r="G102" s="72">
        <v>37</v>
      </c>
      <c r="H102" s="72">
        <v>48</v>
      </c>
      <c r="I102" s="72"/>
      <c r="J102" s="72"/>
      <c r="K102" s="5"/>
      <c r="L102"/>
      <c r="M102"/>
      <c r="N102"/>
      <c r="O102"/>
      <c r="P102"/>
      <c r="Q102" s="246">
        <f t="shared" si="13"/>
        <v>151</v>
      </c>
      <c r="R102" s="402"/>
      <c r="S102" s="403"/>
    </row>
    <row r="103" spans="1:19" ht="15.75" thickBot="1">
      <c r="A103" s="253" t="s">
        <v>116</v>
      </c>
      <c r="B103" s="253" t="s">
        <v>103</v>
      </c>
      <c r="C103" s="4"/>
      <c r="D103" s="29"/>
      <c r="E103" s="72">
        <v>3</v>
      </c>
      <c r="F103" s="72">
        <v>9</v>
      </c>
      <c r="G103" s="72">
        <v>9</v>
      </c>
      <c r="H103" s="72">
        <v>6</v>
      </c>
      <c r="I103" s="72"/>
      <c r="J103" s="72"/>
      <c r="K103" s="5"/>
      <c r="L103"/>
      <c r="M103"/>
      <c r="N103"/>
      <c r="O103"/>
      <c r="P103"/>
      <c r="Q103" s="246">
        <f t="shared" si="13"/>
        <v>27</v>
      </c>
      <c r="R103" s="402"/>
      <c r="S103" s="403"/>
    </row>
    <row r="104" spans="1:19" ht="15.75" thickBot="1">
      <c r="A104" s="253" t="s">
        <v>116</v>
      </c>
      <c r="B104" s="253" t="s">
        <v>104</v>
      </c>
      <c r="C104" s="4"/>
      <c r="D104" s="29"/>
      <c r="E104" s="72">
        <v>0</v>
      </c>
      <c r="F104" s="72">
        <v>0</v>
      </c>
      <c r="G104" s="72"/>
      <c r="H104" s="72"/>
      <c r="I104" s="72"/>
      <c r="J104" s="72"/>
      <c r="K104" s="5"/>
      <c r="L104"/>
      <c r="M104"/>
      <c r="N104"/>
      <c r="O104"/>
      <c r="P104"/>
      <c r="Q104" s="246">
        <f t="shared" si="13"/>
        <v>0</v>
      </c>
      <c r="R104" s="402"/>
      <c r="S104" s="403"/>
    </row>
    <row r="105" spans="1:19" ht="15.75" thickBot="1">
      <c r="A105" s="253" t="s">
        <v>116</v>
      </c>
      <c r="B105" s="253" t="s">
        <v>105</v>
      </c>
      <c r="C105" s="4"/>
      <c r="D105" s="29"/>
      <c r="E105" s="72"/>
      <c r="F105" s="72">
        <v>0</v>
      </c>
      <c r="G105" s="72">
        <v>10</v>
      </c>
      <c r="H105" s="72">
        <v>8</v>
      </c>
      <c r="I105" s="72"/>
      <c r="J105" s="72"/>
      <c r="K105" s="5"/>
      <c r="L105"/>
      <c r="M105"/>
      <c r="N105"/>
      <c r="O105"/>
      <c r="P105"/>
      <c r="Q105" s="246">
        <f t="shared" si="13"/>
        <v>18</v>
      </c>
      <c r="R105" s="402"/>
      <c r="S105" s="403"/>
    </row>
    <row r="106" spans="1:19" ht="15.75" thickBot="1">
      <c r="A106" s="253" t="s">
        <v>116</v>
      </c>
      <c r="B106" s="253" t="s">
        <v>106</v>
      </c>
      <c r="C106" s="4"/>
      <c r="D106" s="29"/>
      <c r="E106" s="72"/>
      <c r="F106" s="72">
        <v>0</v>
      </c>
      <c r="G106" s="72"/>
      <c r="H106" s="72"/>
      <c r="I106" s="72"/>
      <c r="J106" s="72"/>
      <c r="K106" s="5"/>
      <c r="L106"/>
      <c r="M106"/>
      <c r="N106"/>
      <c r="O106"/>
      <c r="P106"/>
      <c r="Q106" s="246">
        <f t="shared" si="13"/>
        <v>0</v>
      </c>
      <c r="R106" s="402"/>
      <c r="S106" s="403"/>
    </row>
    <row r="107" spans="1:19" ht="15.75" thickBot="1">
      <c r="A107" s="253" t="s">
        <v>116</v>
      </c>
      <c r="B107" s="253" t="s">
        <v>107</v>
      </c>
      <c r="C107" s="4"/>
      <c r="D107" s="29"/>
      <c r="E107" s="72"/>
      <c r="F107" s="72"/>
      <c r="G107" s="72"/>
      <c r="H107" s="72">
        <v>4</v>
      </c>
      <c r="I107" s="72"/>
      <c r="J107" s="72"/>
      <c r="K107" s="5"/>
      <c r="L107"/>
      <c r="M107"/>
      <c r="N107"/>
      <c r="O107"/>
      <c r="P107"/>
      <c r="Q107" s="246">
        <f t="shared" si="13"/>
        <v>4</v>
      </c>
      <c r="R107" s="402"/>
      <c r="S107" s="403"/>
    </row>
    <row r="108" spans="1:19" ht="15.75" thickBot="1">
      <c r="A108" s="253" t="s">
        <v>116</v>
      </c>
      <c r="B108" s="253" t="s">
        <v>108</v>
      </c>
      <c r="C108" s="4"/>
      <c r="D108" s="29"/>
      <c r="E108" s="72">
        <v>0</v>
      </c>
      <c r="F108" s="72">
        <v>0</v>
      </c>
      <c r="G108" s="72">
        <v>2</v>
      </c>
      <c r="H108" s="72">
        <v>4</v>
      </c>
      <c r="I108" s="72"/>
      <c r="J108" s="72"/>
      <c r="K108" s="5"/>
      <c r="L108"/>
      <c r="M108"/>
      <c r="N108"/>
      <c r="O108"/>
      <c r="P108"/>
      <c r="Q108" s="246">
        <f t="shared" si="13"/>
        <v>6</v>
      </c>
      <c r="R108" s="402"/>
      <c r="S108" s="403"/>
    </row>
    <row r="109" spans="1:19" ht="15.75" thickBot="1">
      <c r="A109" s="253" t="s">
        <v>116</v>
      </c>
      <c r="B109" s="253" t="s">
        <v>109</v>
      </c>
      <c r="C109" s="4"/>
      <c r="D109" s="29"/>
      <c r="E109" s="72"/>
      <c r="F109" s="72">
        <v>0</v>
      </c>
      <c r="G109" s="72"/>
      <c r="H109" s="72"/>
      <c r="I109" s="72"/>
      <c r="J109" s="72"/>
      <c r="K109" s="5"/>
      <c r="L109"/>
      <c r="M109"/>
      <c r="N109"/>
      <c r="O109"/>
      <c r="P109"/>
      <c r="Q109" s="246">
        <f t="shared" si="13"/>
        <v>0</v>
      </c>
      <c r="R109" s="402"/>
      <c r="S109" s="403"/>
    </row>
    <row r="110" spans="1:19" ht="15.75" thickBot="1">
      <c r="A110" s="253" t="s">
        <v>116</v>
      </c>
      <c r="B110" s="253" t="s">
        <v>110</v>
      </c>
      <c r="C110" s="4"/>
      <c r="D110" s="29"/>
      <c r="E110" s="72"/>
      <c r="F110" s="72"/>
      <c r="G110" s="72"/>
      <c r="H110" s="72"/>
      <c r="I110" s="72"/>
      <c r="J110" s="72"/>
      <c r="K110" s="5"/>
      <c r="L110"/>
      <c r="M110"/>
      <c r="N110"/>
      <c r="O110"/>
      <c r="P110"/>
      <c r="Q110" s="246">
        <f t="shared" si="13"/>
        <v>0</v>
      </c>
      <c r="R110" s="402"/>
      <c r="S110" s="403"/>
    </row>
    <row r="111" spans="1:19" ht="15.75" thickBot="1">
      <c r="A111" s="253" t="s">
        <v>116</v>
      </c>
      <c r="B111" s="253" t="s">
        <v>111</v>
      </c>
      <c r="C111" s="4"/>
      <c r="D111" s="29"/>
      <c r="E111" s="72"/>
      <c r="F111" s="72"/>
      <c r="G111" s="72"/>
      <c r="H111" s="72"/>
      <c r="I111" s="72"/>
      <c r="J111" s="72"/>
      <c r="K111" s="5"/>
      <c r="L111"/>
      <c r="M111"/>
      <c r="N111"/>
      <c r="O111"/>
      <c r="P111"/>
      <c r="Q111" s="246">
        <f t="shared" si="13"/>
        <v>0</v>
      </c>
      <c r="R111" s="402"/>
      <c r="S111" s="403"/>
    </row>
    <row r="112" spans="1:19" ht="15.75" thickBot="1">
      <c r="A112" s="253" t="s">
        <v>116</v>
      </c>
      <c r="B112" s="253" t="s">
        <v>112</v>
      </c>
      <c r="C112" s="4"/>
      <c r="D112" s="29"/>
      <c r="E112" s="72">
        <v>0</v>
      </c>
      <c r="F112" s="72">
        <v>0</v>
      </c>
      <c r="G112" s="72">
        <v>2</v>
      </c>
      <c r="H112" s="72">
        <v>0</v>
      </c>
      <c r="I112" s="72"/>
      <c r="J112" s="72"/>
      <c r="K112" s="5"/>
      <c r="L112"/>
      <c r="M112"/>
      <c r="N112"/>
      <c r="O112"/>
      <c r="P112"/>
      <c r="Q112" s="246">
        <f t="shared" si="13"/>
        <v>2</v>
      </c>
      <c r="R112" s="402"/>
      <c r="S112" s="403"/>
    </row>
    <row r="113" spans="1:19" ht="15.75" thickBot="1">
      <c r="A113" s="253" t="s">
        <v>116</v>
      </c>
      <c r="B113" s="253" t="s">
        <v>113</v>
      </c>
      <c r="C113" s="4"/>
      <c r="D113" s="29"/>
      <c r="E113" s="72">
        <v>0</v>
      </c>
      <c r="F113" s="72">
        <v>0</v>
      </c>
      <c r="G113" s="72">
        <v>24</v>
      </c>
      <c r="H113" s="72"/>
      <c r="I113" s="72"/>
      <c r="J113" s="72"/>
      <c r="K113" s="5"/>
      <c r="L113"/>
      <c r="M113"/>
      <c r="N113"/>
      <c r="O113"/>
      <c r="P113"/>
      <c r="Q113" s="246">
        <f t="shared" si="13"/>
        <v>24</v>
      </c>
      <c r="R113" s="402"/>
      <c r="S113" s="403"/>
    </row>
    <row r="114" spans="1:19" ht="15.75" thickBot="1">
      <c r="A114" s="253" t="s">
        <v>116</v>
      </c>
      <c r="B114" s="253" t="s">
        <v>114</v>
      </c>
      <c r="C114" s="4"/>
      <c r="D114" s="29"/>
      <c r="E114" s="72">
        <v>4</v>
      </c>
      <c r="F114" s="72">
        <v>2</v>
      </c>
      <c r="G114" s="72">
        <v>1</v>
      </c>
      <c r="H114" s="72">
        <v>7</v>
      </c>
      <c r="I114" s="72"/>
      <c r="J114" s="72"/>
      <c r="K114" s="5"/>
      <c r="L114"/>
      <c r="M114"/>
      <c r="N114"/>
      <c r="O114"/>
      <c r="P114"/>
      <c r="Q114" s="246">
        <f t="shared" si="13"/>
        <v>14</v>
      </c>
      <c r="R114" s="402"/>
      <c r="S114" s="403"/>
    </row>
    <row r="115" spans="1:19" ht="15.75" thickBot="1">
      <c r="A115" s="253" t="s">
        <v>116</v>
      </c>
      <c r="B115" s="253" t="s">
        <v>115</v>
      </c>
      <c r="C115" s="4"/>
      <c r="D115" s="29"/>
      <c r="E115" s="72">
        <v>2</v>
      </c>
      <c r="F115" s="72">
        <v>1</v>
      </c>
      <c r="G115" s="72">
        <v>1</v>
      </c>
      <c r="H115" s="72">
        <v>0</v>
      </c>
      <c r="I115" s="72"/>
      <c r="J115" s="72"/>
      <c r="K115" s="5"/>
      <c r="L115"/>
      <c r="M115"/>
      <c r="N115"/>
      <c r="O115"/>
      <c r="P115"/>
      <c r="Q115" s="246">
        <f t="shared" si="13"/>
        <v>4</v>
      </c>
      <c r="R115" s="402"/>
      <c r="S115" s="403"/>
    </row>
    <row r="116" spans="1:19" ht="19.5" customHeight="1" thickBot="1">
      <c r="A116" s="356" t="s">
        <v>163</v>
      </c>
      <c r="B116" s="357"/>
      <c r="C116" s="232">
        <f>+D116/'Metas Muni'!I15</f>
        <v>0.31026040066215316</v>
      </c>
      <c r="D116" s="233">
        <f>+Q116/R116</f>
        <v>0.245105716523101</v>
      </c>
      <c r="E116" s="242">
        <f>SUM(E100:E115)</f>
        <v>51</v>
      </c>
      <c r="F116" s="242">
        <f aca="true" t="shared" si="14" ref="F116:P116">SUM(F100:F115)</f>
        <v>56</v>
      </c>
      <c r="G116" s="242">
        <f t="shared" si="14"/>
        <v>105</v>
      </c>
      <c r="H116" s="242">
        <f t="shared" si="14"/>
        <v>101</v>
      </c>
      <c r="I116" s="242">
        <f t="shared" si="14"/>
        <v>0</v>
      </c>
      <c r="J116" s="242">
        <f t="shared" si="14"/>
        <v>0</v>
      </c>
      <c r="K116" s="242">
        <f t="shared" si="14"/>
        <v>0</v>
      </c>
      <c r="L116" s="242">
        <f t="shared" si="14"/>
        <v>0</v>
      </c>
      <c r="M116" s="242">
        <f t="shared" si="14"/>
        <v>0</v>
      </c>
      <c r="N116" s="242">
        <f t="shared" si="14"/>
        <v>0</v>
      </c>
      <c r="O116" s="242">
        <f t="shared" si="14"/>
        <v>0</v>
      </c>
      <c r="P116" s="242">
        <f t="shared" si="14"/>
        <v>0</v>
      </c>
      <c r="Q116" s="235">
        <f>SUM(Q100:Q115)</f>
        <v>313</v>
      </c>
      <c r="R116" s="399">
        <v>1277</v>
      </c>
      <c r="S116" s="400"/>
    </row>
    <row r="117" spans="1:19" ht="15.75" thickBot="1">
      <c r="A117" s="253" t="s">
        <v>129</v>
      </c>
      <c r="B117" s="253" t="s">
        <v>117</v>
      </c>
      <c r="C117" s="4"/>
      <c r="D117" s="29"/>
      <c r="E117" s="43"/>
      <c r="F117" s="43">
        <v>0</v>
      </c>
      <c r="G117" s="44">
        <v>0</v>
      </c>
      <c r="H117" s="5"/>
      <c r="I117" s="5"/>
      <c r="J117" s="5"/>
      <c r="K117" s="5"/>
      <c r="L117"/>
      <c r="M117"/>
      <c r="N117"/>
      <c r="O117"/>
      <c r="P117"/>
      <c r="Q117" s="246">
        <f aca="true" t="shared" si="15" ref="Q117:Q128">SUM(E117:P117)</f>
        <v>0</v>
      </c>
      <c r="R117" s="402"/>
      <c r="S117" s="403"/>
    </row>
    <row r="118" spans="1:19" ht="15.75" thickBot="1">
      <c r="A118" s="253" t="s">
        <v>129</v>
      </c>
      <c r="B118" s="253" t="s">
        <v>118</v>
      </c>
      <c r="C118" s="4"/>
      <c r="D118" s="29"/>
      <c r="E118" s="73"/>
      <c r="F118" s="73"/>
      <c r="G118" s="73">
        <v>0</v>
      </c>
      <c r="H118" s="73">
        <v>6</v>
      </c>
      <c r="I118" s="73"/>
      <c r="J118" s="73"/>
      <c r="K118" s="5"/>
      <c r="L118"/>
      <c r="M118"/>
      <c r="N118"/>
      <c r="O118"/>
      <c r="P118"/>
      <c r="Q118" s="246">
        <f t="shared" si="15"/>
        <v>6</v>
      </c>
      <c r="R118" s="402"/>
      <c r="S118" s="403"/>
    </row>
    <row r="119" spans="1:19" ht="15.75" thickBot="1">
      <c r="A119" s="253" t="s">
        <v>129</v>
      </c>
      <c r="B119" s="253" t="s">
        <v>119</v>
      </c>
      <c r="C119" s="4"/>
      <c r="D119" s="29"/>
      <c r="E119" s="74"/>
      <c r="F119" s="74"/>
      <c r="G119" s="74"/>
      <c r="H119" s="74"/>
      <c r="I119" s="74"/>
      <c r="J119" s="74"/>
      <c r="K119" s="5"/>
      <c r="L119"/>
      <c r="M119"/>
      <c r="N119"/>
      <c r="O119"/>
      <c r="P119"/>
      <c r="Q119" s="246">
        <f t="shared" si="15"/>
        <v>0</v>
      </c>
      <c r="R119" s="402"/>
      <c r="S119" s="403"/>
    </row>
    <row r="120" spans="1:19" ht="15.75" thickBot="1">
      <c r="A120" s="253" t="s">
        <v>129</v>
      </c>
      <c r="B120" s="253" t="s">
        <v>120</v>
      </c>
      <c r="C120" s="4"/>
      <c r="D120" s="29"/>
      <c r="E120" s="75">
        <v>2</v>
      </c>
      <c r="F120" s="75"/>
      <c r="G120" s="75"/>
      <c r="H120" s="75"/>
      <c r="I120" s="75"/>
      <c r="J120" s="75"/>
      <c r="K120" s="5"/>
      <c r="L120"/>
      <c r="M120"/>
      <c r="N120"/>
      <c r="O120"/>
      <c r="P120"/>
      <c r="Q120" s="246">
        <f t="shared" si="15"/>
        <v>2</v>
      </c>
      <c r="R120" s="402"/>
      <c r="S120" s="403"/>
    </row>
    <row r="121" spans="1:19" ht="15.75" thickBot="1">
      <c r="A121" s="253" t="s">
        <v>129</v>
      </c>
      <c r="B121" s="253" t="s">
        <v>121</v>
      </c>
      <c r="C121" s="4"/>
      <c r="D121" s="29"/>
      <c r="E121" s="43"/>
      <c r="F121" s="43"/>
      <c r="G121" s="44"/>
      <c r="H121" s="5"/>
      <c r="I121" s="5"/>
      <c r="J121" s="5"/>
      <c r="K121" s="5"/>
      <c r="L121"/>
      <c r="M121"/>
      <c r="N121"/>
      <c r="O121"/>
      <c r="P121"/>
      <c r="Q121" s="246">
        <f t="shared" si="15"/>
        <v>0</v>
      </c>
      <c r="R121" s="402"/>
      <c r="S121" s="403"/>
    </row>
    <row r="122" spans="1:19" ht="15.75" thickBot="1">
      <c r="A122" s="253" t="s">
        <v>129</v>
      </c>
      <c r="B122" s="253" t="s">
        <v>122</v>
      </c>
      <c r="C122" s="4"/>
      <c r="D122" s="29"/>
      <c r="E122" s="43">
        <v>2</v>
      </c>
      <c r="F122" s="43"/>
      <c r="G122" s="44"/>
      <c r="H122" s="5"/>
      <c r="I122" s="5"/>
      <c r="J122" s="5"/>
      <c r="K122" s="5"/>
      <c r="L122"/>
      <c r="M122"/>
      <c r="N122"/>
      <c r="O122"/>
      <c r="P122"/>
      <c r="Q122" s="246">
        <f t="shared" si="15"/>
        <v>2</v>
      </c>
      <c r="R122" s="402"/>
      <c r="S122" s="403"/>
    </row>
    <row r="123" spans="1:19" ht="15.75" thickBot="1">
      <c r="A123" s="253" t="s">
        <v>129</v>
      </c>
      <c r="B123" s="253" t="s">
        <v>123</v>
      </c>
      <c r="C123" s="4"/>
      <c r="D123" s="29"/>
      <c r="E123" s="43"/>
      <c r="F123" s="43"/>
      <c r="G123" s="44"/>
      <c r="H123" s="5"/>
      <c r="I123" s="5"/>
      <c r="J123" s="5"/>
      <c r="K123" s="5"/>
      <c r="L123"/>
      <c r="M123"/>
      <c r="N123"/>
      <c r="O123"/>
      <c r="P123"/>
      <c r="Q123" s="246">
        <f t="shared" si="15"/>
        <v>0</v>
      </c>
      <c r="R123" s="402"/>
      <c r="S123" s="403"/>
    </row>
    <row r="124" spans="1:19" ht="15.75" thickBot="1">
      <c r="A124" s="253" t="s">
        <v>129</v>
      </c>
      <c r="B124" s="253" t="s">
        <v>124</v>
      </c>
      <c r="C124" s="4"/>
      <c r="D124" s="29"/>
      <c r="E124" s="43"/>
      <c r="F124" s="43"/>
      <c r="G124" s="44"/>
      <c r="H124" s="5"/>
      <c r="I124" s="5"/>
      <c r="J124" s="5"/>
      <c r="K124" s="5"/>
      <c r="L124"/>
      <c r="M124"/>
      <c r="N124"/>
      <c r="O124"/>
      <c r="P124"/>
      <c r="Q124" s="246">
        <f t="shared" si="15"/>
        <v>0</v>
      </c>
      <c r="R124" s="402"/>
      <c r="S124" s="403"/>
    </row>
    <row r="125" spans="1:19" ht="15.75" thickBot="1">
      <c r="A125" s="253" t="s">
        <v>129</v>
      </c>
      <c r="B125" s="253" t="s">
        <v>125</v>
      </c>
      <c r="C125" s="4"/>
      <c r="D125" s="29"/>
      <c r="E125" s="76"/>
      <c r="F125" s="76"/>
      <c r="G125" s="76">
        <v>14</v>
      </c>
      <c r="H125" s="76">
        <v>2</v>
      </c>
      <c r="I125" s="76"/>
      <c r="J125" s="76"/>
      <c r="K125" s="5"/>
      <c r="L125"/>
      <c r="M125"/>
      <c r="N125"/>
      <c r="O125"/>
      <c r="P125"/>
      <c r="Q125" s="246">
        <f t="shared" si="15"/>
        <v>16</v>
      </c>
      <c r="R125" s="402"/>
      <c r="S125" s="403"/>
    </row>
    <row r="126" spans="1:19" ht="15.75" thickBot="1">
      <c r="A126" s="253" t="s">
        <v>129</v>
      </c>
      <c r="B126" s="253" t="s">
        <v>126</v>
      </c>
      <c r="C126" s="4"/>
      <c r="D126" s="29"/>
      <c r="E126" s="43"/>
      <c r="F126" s="43"/>
      <c r="G126" s="44"/>
      <c r="H126" s="5"/>
      <c r="I126" s="5"/>
      <c r="J126" s="5"/>
      <c r="K126" s="5"/>
      <c r="L126"/>
      <c r="M126"/>
      <c r="N126"/>
      <c r="O126"/>
      <c r="P126"/>
      <c r="Q126" s="246">
        <f t="shared" si="15"/>
        <v>0</v>
      </c>
      <c r="R126" s="402"/>
      <c r="S126" s="403"/>
    </row>
    <row r="127" spans="1:19" ht="15.75" thickBot="1">
      <c r="A127" s="253" t="s">
        <v>129</v>
      </c>
      <c r="B127" s="253" t="s">
        <v>127</v>
      </c>
      <c r="C127" s="4"/>
      <c r="D127" s="29"/>
      <c r="E127" s="77"/>
      <c r="F127" s="77"/>
      <c r="G127" s="77"/>
      <c r="H127" s="77"/>
      <c r="I127" s="77"/>
      <c r="J127" s="77"/>
      <c r="K127" s="5"/>
      <c r="L127"/>
      <c r="M127"/>
      <c r="N127"/>
      <c r="O127"/>
      <c r="P127"/>
      <c r="Q127" s="246">
        <f t="shared" si="15"/>
        <v>0</v>
      </c>
      <c r="R127" s="402"/>
      <c r="S127" s="403"/>
    </row>
    <row r="128" spans="1:19" ht="15.75" thickBot="1">
      <c r="A128" s="253" t="s">
        <v>129</v>
      </c>
      <c r="B128" s="253" t="s">
        <v>128</v>
      </c>
      <c r="C128" s="4"/>
      <c r="D128" s="29"/>
      <c r="E128" s="43">
        <v>0</v>
      </c>
      <c r="F128" s="43"/>
      <c r="G128" s="44"/>
      <c r="H128" s="5"/>
      <c r="I128" s="5"/>
      <c r="J128" s="5"/>
      <c r="K128" s="5"/>
      <c r="L128"/>
      <c r="M128"/>
      <c r="N128"/>
      <c r="O128"/>
      <c r="P128"/>
      <c r="Q128" s="246">
        <f t="shared" si="15"/>
        <v>0</v>
      </c>
      <c r="R128" s="402"/>
      <c r="S128" s="403"/>
    </row>
    <row r="129" spans="1:19" ht="15.75" thickBot="1">
      <c r="A129" s="356" t="s">
        <v>164</v>
      </c>
      <c r="B129" s="357"/>
      <c r="C129" s="232">
        <f>+D129/'Metas Muni'!I16</f>
        <v>0.43881856540084385</v>
      </c>
      <c r="D129" s="233">
        <f>+Q129/R129</f>
        <v>0.3466666666666667</v>
      </c>
      <c r="E129" s="242">
        <f>SUM(E117:E128)</f>
        <v>4</v>
      </c>
      <c r="F129" s="242">
        <f aca="true" t="shared" si="16" ref="F129:P129">SUM(F117:F128)</f>
        <v>0</v>
      </c>
      <c r="G129" s="242">
        <f t="shared" si="16"/>
        <v>14</v>
      </c>
      <c r="H129" s="242">
        <f t="shared" si="16"/>
        <v>8</v>
      </c>
      <c r="I129" s="242">
        <f t="shared" si="16"/>
        <v>0</v>
      </c>
      <c r="J129" s="242">
        <f t="shared" si="16"/>
        <v>0</v>
      </c>
      <c r="K129" s="242">
        <f t="shared" si="16"/>
        <v>0</v>
      </c>
      <c r="L129" s="242">
        <f t="shared" si="16"/>
        <v>0</v>
      </c>
      <c r="M129" s="242">
        <f t="shared" si="16"/>
        <v>0</v>
      </c>
      <c r="N129" s="242">
        <f t="shared" si="16"/>
        <v>0</v>
      </c>
      <c r="O129" s="242">
        <f t="shared" si="16"/>
        <v>0</v>
      </c>
      <c r="P129" s="242">
        <f t="shared" si="16"/>
        <v>0</v>
      </c>
      <c r="Q129" s="235">
        <f>SUM(Q117:Q128)</f>
        <v>26</v>
      </c>
      <c r="R129" s="399">
        <v>75</v>
      </c>
      <c r="S129" s="400"/>
    </row>
    <row r="130" spans="1:19" ht="15.75" thickBot="1">
      <c r="A130" s="253" t="s">
        <v>143</v>
      </c>
      <c r="B130" s="253" t="s">
        <v>130</v>
      </c>
      <c r="C130" s="4"/>
      <c r="D130" s="29"/>
      <c r="E130" s="78">
        <v>7</v>
      </c>
      <c r="F130" s="78">
        <v>12</v>
      </c>
      <c r="G130" s="78">
        <v>12</v>
      </c>
      <c r="H130" s="78">
        <v>22</v>
      </c>
      <c r="I130" s="78"/>
      <c r="J130" s="78"/>
      <c r="K130" s="5"/>
      <c r="L130"/>
      <c r="M130"/>
      <c r="N130"/>
      <c r="O130"/>
      <c r="P130"/>
      <c r="Q130" s="246">
        <f aca="true" t="shared" si="17" ref="Q130:Q142">SUM(E130:P130)</f>
        <v>53</v>
      </c>
      <c r="R130" s="402"/>
      <c r="S130" s="403"/>
    </row>
    <row r="131" spans="1:19" ht="15.75" thickBot="1">
      <c r="A131" s="253" t="s">
        <v>143</v>
      </c>
      <c r="B131" s="253" t="s">
        <v>131</v>
      </c>
      <c r="C131" s="4"/>
      <c r="D131" s="29"/>
      <c r="E131" s="78">
        <v>2</v>
      </c>
      <c r="F131" s="78">
        <v>1</v>
      </c>
      <c r="G131" s="78">
        <v>3</v>
      </c>
      <c r="H131" s="78">
        <v>15</v>
      </c>
      <c r="I131" s="78"/>
      <c r="J131" s="78"/>
      <c r="K131" s="5"/>
      <c r="L131"/>
      <c r="M131"/>
      <c r="N131"/>
      <c r="O131"/>
      <c r="P131"/>
      <c r="Q131" s="246">
        <f t="shared" si="17"/>
        <v>21</v>
      </c>
      <c r="R131" s="402"/>
      <c r="S131" s="403"/>
    </row>
    <row r="132" spans="1:19" ht="15.75" thickBot="1">
      <c r="A132" s="253" t="s">
        <v>143</v>
      </c>
      <c r="B132" s="253" t="s">
        <v>132</v>
      </c>
      <c r="C132" s="4"/>
      <c r="D132" s="29"/>
      <c r="E132" s="78">
        <v>3</v>
      </c>
      <c r="F132" s="78">
        <v>3</v>
      </c>
      <c r="G132" s="78">
        <v>4</v>
      </c>
      <c r="H132" s="78">
        <v>1</v>
      </c>
      <c r="I132" s="78"/>
      <c r="J132" s="78"/>
      <c r="K132" s="5"/>
      <c r="L132"/>
      <c r="M132"/>
      <c r="N132"/>
      <c r="O132"/>
      <c r="P132"/>
      <c r="Q132" s="246">
        <f t="shared" si="17"/>
        <v>11</v>
      </c>
      <c r="R132" s="402"/>
      <c r="S132" s="403"/>
    </row>
    <row r="133" spans="1:19" ht="15.75" thickBot="1">
      <c r="A133" s="253" t="s">
        <v>143</v>
      </c>
      <c r="B133" s="253" t="s">
        <v>133</v>
      </c>
      <c r="C133" s="4"/>
      <c r="D133" s="29"/>
      <c r="E133" s="78">
        <v>13</v>
      </c>
      <c r="F133" s="78">
        <v>5</v>
      </c>
      <c r="G133" s="78">
        <v>7</v>
      </c>
      <c r="H133" s="78">
        <v>4</v>
      </c>
      <c r="I133" s="78"/>
      <c r="J133" s="78"/>
      <c r="K133" s="5"/>
      <c r="L133"/>
      <c r="M133"/>
      <c r="N133"/>
      <c r="O133"/>
      <c r="P133"/>
      <c r="Q133" s="246">
        <f t="shared" si="17"/>
        <v>29</v>
      </c>
      <c r="R133" s="402"/>
      <c r="S133" s="403"/>
    </row>
    <row r="134" spans="1:19" ht="15.75" thickBot="1">
      <c r="A134" s="253" t="s">
        <v>143</v>
      </c>
      <c r="B134" s="253" t="s">
        <v>134</v>
      </c>
      <c r="C134" s="4"/>
      <c r="D134" s="29"/>
      <c r="E134" s="43"/>
      <c r="F134" s="43"/>
      <c r="G134" s="44">
        <v>0</v>
      </c>
      <c r="H134" s="5"/>
      <c r="I134" s="5"/>
      <c r="J134" s="5"/>
      <c r="K134" s="5"/>
      <c r="L134"/>
      <c r="M134"/>
      <c r="N134"/>
      <c r="O134"/>
      <c r="P134"/>
      <c r="Q134" s="246">
        <f t="shared" si="17"/>
        <v>0</v>
      </c>
      <c r="R134" s="402"/>
      <c r="S134" s="403"/>
    </row>
    <row r="135" spans="1:19" ht="15.75" thickBot="1">
      <c r="A135" s="253" t="s">
        <v>143</v>
      </c>
      <c r="B135" s="253" t="s">
        <v>135</v>
      </c>
      <c r="C135" s="4"/>
      <c r="D135" s="29"/>
      <c r="E135" s="79"/>
      <c r="F135" s="79">
        <v>0</v>
      </c>
      <c r="G135" s="79"/>
      <c r="H135" s="79"/>
      <c r="I135" s="79"/>
      <c r="J135" s="79"/>
      <c r="K135" s="5"/>
      <c r="L135"/>
      <c r="M135"/>
      <c r="N135"/>
      <c r="O135"/>
      <c r="P135"/>
      <c r="Q135" s="246">
        <f t="shared" si="17"/>
        <v>0</v>
      </c>
      <c r="R135" s="402"/>
      <c r="S135" s="403"/>
    </row>
    <row r="136" spans="1:19" ht="15.75" thickBot="1">
      <c r="A136" s="253" t="s">
        <v>143</v>
      </c>
      <c r="B136" s="253" t="s">
        <v>136</v>
      </c>
      <c r="C136" s="4"/>
      <c r="D136" s="29"/>
      <c r="E136" s="79"/>
      <c r="F136" s="79"/>
      <c r="G136" s="79"/>
      <c r="H136" s="79">
        <v>0</v>
      </c>
      <c r="I136" s="79"/>
      <c r="J136" s="79"/>
      <c r="K136" s="5"/>
      <c r="L136"/>
      <c r="M136"/>
      <c r="N136"/>
      <c r="O136"/>
      <c r="P136"/>
      <c r="Q136" s="246">
        <f t="shared" si="17"/>
        <v>0</v>
      </c>
      <c r="R136" s="402"/>
      <c r="S136" s="403"/>
    </row>
    <row r="137" spans="1:19" ht="15.75" thickBot="1">
      <c r="A137" s="253" t="s">
        <v>143</v>
      </c>
      <c r="B137" s="253" t="s">
        <v>137</v>
      </c>
      <c r="C137" s="4"/>
      <c r="D137" s="29"/>
      <c r="E137" s="43">
        <v>0</v>
      </c>
      <c r="F137" s="43">
        <v>0</v>
      </c>
      <c r="G137" s="44">
        <v>0</v>
      </c>
      <c r="H137" s="5"/>
      <c r="I137" s="5"/>
      <c r="J137" s="5"/>
      <c r="K137" s="5"/>
      <c r="L137"/>
      <c r="M137"/>
      <c r="N137"/>
      <c r="O137"/>
      <c r="P137"/>
      <c r="Q137" s="246">
        <f t="shared" si="17"/>
        <v>0</v>
      </c>
      <c r="R137" s="402"/>
      <c r="S137" s="403"/>
    </row>
    <row r="138" spans="1:19" ht="15.75" thickBot="1">
      <c r="A138" s="253" t="s">
        <v>143</v>
      </c>
      <c r="B138" s="253" t="s">
        <v>138</v>
      </c>
      <c r="C138" s="4"/>
      <c r="D138" s="29"/>
      <c r="E138" s="80">
        <v>3</v>
      </c>
      <c r="F138" s="80">
        <v>7</v>
      </c>
      <c r="G138" s="80"/>
      <c r="H138" s="80"/>
      <c r="I138" s="80"/>
      <c r="J138" s="80"/>
      <c r="K138" s="5"/>
      <c r="L138"/>
      <c r="M138"/>
      <c r="N138"/>
      <c r="O138"/>
      <c r="P138"/>
      <c r="Q138" s="246">
        <f t="shared" si="17"/>
        <v>10</v>
      </c>
      <c r="R138" s="402"/>
      <c r="S138" s="403"/>
    </row>
    <row r="139" spans="1:19" ht="15.75" thickBot="1">
      <c r="A139" s="253" t="s">
        <v>143</v>
      </c>
      <c r="B139" s="253" t="s">
        <v>139</v>
      </c>
      <c r="C139" s="4"/>
      <c r="D139" s="29"/>
      <c r="E139" s="80"/>
      <c r="F139" s="80">
        <v>0</v>
      </c>
      <c r="G139" s="80">
        <v>0</v>
      </c>
      <c r="H139" s="80"/>
      <c r="I139" s="80"/>
      <c r="J139" s="80"/>
      <c r="K139" s="5"/>
      <c r="L139"/>
      <c r="M139"/>
      <c r="N139"/>
      <c r="O139"/>
      <c r="P139"/>
      <c r="Q139" s="246">
        <f t="shared" si="17"/>
        <v>0</v>
      </c>
      <c r="R139" s="402"/>
      <c r="S139" s="403"/>
    </row>
    <row r="140" spans="1:19" ht="15.75" thickBot="1">
      <c r="A140" s="253" t="s">
        <v>143</v>
      </c>
      <c r="B140" s="253" t="s">
        <v>140</v>
      </c>
      <c r="C140" s="4"/>
      <c r="D140" s="29"/>
      <c r="E140" s="81">
        <v>0</v>
      </c>
      <c r="F140" s="81">
        <v>1</v>
      </c>
      <c r="G140" s="81">
        <v>2</v>
      </c>
      <c r="H140" s="81">
        <v>4</v>
      </c>
      <c r="I140" s="81"/>
      <c r="J140" s="81"/>
      <c r="K140" s="5"/>
      <c r="L140"/>
      <c r="M140"/>
      <c r="N140"/>
      <c r="O140"/>
      <c r="P140"/>
      <c r="Q140" s="246">
        <f t="shared" si="17"/>
        <v>7</v>
      </c>
      <c r="R140" s="402"/>
      <c r="S140" s="403"/>
    </row>
    <row r="141" spans="1:19" ht="15.75" thickBot="1">
      <c r="A141" s="253" t="s">
        <v>143</v>
      </c>
      <c r="B141" s="253" t="s">
        <v>141</v>
      </c>
      <c r="C141" s="4"/>
      <c r="D141" s="29"/>
      <c r="E141" s="81"/>
      <c r="F141" s="81">
        <v>1</v>
      </c>
      <c r="G141" s="81">
        <v>0</v>
      </c>
      <c r="H141" s="81">
        <v>0</v>
      </c>
      <c r="I141" s="81"/>
      <c r="J141" s="81"/>
      <c r="K141" s="5"/>
      <c r="L141"/>
      <c r="M141"/>
      <c r="N141"/>
      <c r="O141"/>
      <c r="P141"/>
      <c r="Q141" s="246">
        <f t="shared" si="17"/>
        <v>1</v>
      </c>
      <c r="R141" s="402"/>
      <c r="S141" s="403"/>
    </row>
    <row r="142" spans="1:19" ht="15.75" thickBot="1">
      <c r="A142" s="253" t="s">
        <v>143</v>
      </c>
      <c r="B142" s="253" t="s">
        <v>142</v>
      </c>
      <c r="C142" s="4"/>
      <c r="D142" s="29"/>
      <c r="E142" s="82">
        <v>0</v>
      </c>
      <c r="F142" s="82">
        <v>0</v>
      </c>
      <c r="G142" s="82">
        <v>0</v>
      </c>
      <c r="H142" s="82">
        <v>0</v>
      </c>
      <c r="I142" s="82"/>
      <c r="J142" s="82"/>
      <c r="K142" s="5"/>
      <c r="L142"/>
      <c r="M142"/>
      <c r="N142"/>
      <c r="O142"/>
      <c r="P142"/>
      <c r="Q142" s="246">
        <f t="shared" si="17"/>
        <v>0</v>
      </c>
      <c r="R142" s="402"/>
      <c r="S142" s="403"/>
    </row>
    <row r="143" spans="1:19" ht="15.75" thickBot="1">
      <c r="A143" s="356" t="s">
        <v>165</v>
      </c>
      <c r="B143" s="357"/>
      <c r="C143" s="232">
        <f>+D143/'Metas Muni'!I17</f>
        <v>0.4064665127020785</v>
      </c>
      <c r="D143" s="233">
        <f>+Q143/R143</f>
        <v>0.30484988452655887</v>
      </c>
      <c r="E143" s="242">
        <f>SUM(E130:E142)</f>
        <v>28</v>
      </c>
      <c r="F143" s="242">
        <f aca="true" t="shared" si="18" ref="F143:P143">SUM(F130:F142)</f>
        <v>30</v>
      </c>
      <c r="G143" s="242">
        <f t="shared" si="18"/>
        <v>28</v>
      </c>
      <c r="H143" s="242">
        <f t="shared" si="18"/>
        <v>46</v>
      </c>
      <c r="I143" s="242">
        <f t="shared" si="18"/>
        <v>0</v>
      </c>
      <c r="J143" s="242">
        <f t="shared" si="18"/>
        <v>0</v>
      </c>
      <c r="K143" s="242">
        <f t="shared" si="18"/>
        <v>0</v>
      </c>
      <c r="L143" s="242">
        <f t="shared" si="18"/>
        <v>0</v>
      </c>
      <c r="M143" s="242">
        <f t="shared" si="18"/>
        <v>0</v>
      </c>
      <c r="N143" s="242">
        <f t="shared" si="18"/>
        <v>0</v>
      </c>
      <c r="O143" s="242">
        <f t="shared" si="18"/>
        <v>0</v>
      </c>
      <c r="P143" s="242">
        <f t="shared" si="18"/>
        <v>0</v>
      </c>
      <c r="Q143" s="235">
        <f>SUM(Q130:Q142)</f>
        <v>132</v>
      </c>
      <c r="R143" s="399">
        <v>433</v>
      </c>
      <c r="S143" s="400"/>
    </row>
    <row r="144" spans="1:19" ht="15.75" thickBot="1">
      <c r="A144" s="253" t="s">
        <v>148</v>
      </c>
      <c r="B144" s="253" t="s">
        <v>144</v>
      </c>
      <c r="C144" s="4"/>
      <c r="D144" s="29"/>
      <c r="E144" s="83">
        <v>4</v>
      </c>
      <c r="F144" s="83">
        <v>8</v>
      </c>
      <c r="G144" s="83">
        <v>18</v>
      </c>
      <c r="H144" s="83">
        <v>0</v>
      </c>
      <c r="I144" s="83"/>
      <c r="J144" s="83"/>
      <c r="K144" s="5"/>
      <c r="L144"/>
      <c r="M144"/>
      <c r="N144"/>
      <c r="O144"/>
      <c r="P144"/>
      <c r="Q144" s="246">
        <f>SUM(E144:P144)</f>
        <v>30</v>
      </c>
      <c r="R144" s="402"/>
      <c r="S144" s="403"/>
    </row>
    <row r="145" spans="1:19" ht="15.75" thickBot="1">
      <c r="A145" s="253" t="s">
        <v>148</v>
      </c>
      <c r="B145" s="253" t="s">
        <v>145</v>
      </c>
      <c r="C145" s="4"/>
      <c r="D145" s="29"/>
      <c r="E145" s="83"/>
      <c r="F145" s="83"/>
      <c r="G145" s="83"/>
      <c r="H145" s="83"/>
      <c r="I145" s="83"/>
      <c r="J145" s="83"/>
      <c r="K145" s="5"/>
      <c r="L145"/>
      <c r="M145"/>
      <c r="N145"/>
      <c r="O145"/>
      <c r="P145"/>
      <c r="Q145" s="246">
        <f>SUM(E145:P145)</f>
        <v>0</v>
      </c>
      <c r="R145" s="402"/>
      <c r="S145" s="403"/>
    </row>
    <row r="146" spans="1:19" ht="15.75" thickBot="1">
      <c r="A146" s="253" t="s">
        <v>148</v>
      </c>
      <c r="B146" s="253" t="s">
        <v>146</v>
      </c>
      <c r="C146" s="4"/>
      <c r="D146" s="29"/>
      <c r="E146" s="83"/>
      <c r="F146" s="83"/>
      <c r="G146" s="83"/>
      <c r="H146" s="83"/>
      <c r="I146" s="83"/>
      <c r="J146" s="83"/>
      <c r="K146" s="5"/>
      <c r="L146"/>
      <c r="M146"/>
      <c r="N146"/>
      <c r="O146"/>
      <c r="P146"/>
      <c r="Q146" s="246">
        <f>SUM(E146:P146)</f>
        <v>0</v>
      </c>
      <c r="R146" s="402"/>
      <c r="S146" s="403"/>
    </row>
    <row r="147" spans="1:19" ht="15.75" thickBot="1">
      <c r="A147" s="253" t="s">
        <v>148</v>
      </c>
      <c r="B147" s="253" t="s">
        <v>147</v>
      </c>
      <c r="C147" s="4"/>
      <c r="D147" s="29"/>
      <c r="E147" s="83"/>
      <c r="F147" s="83"/>
      <c r="G147" s="83">
        <v>0</v>
      </c>
      <c r="H147" s="83"/>
      <c r="I147" s="83"/>
      <c r="J147" s="83"/>
      <c r="K147" s="5"/>
      <c r="L147"/>
      <c r="M147"/>
      <c r="N147"/>
      <c r="O147"/>
      <c r="P147"/>
      <c r="Q147" s="246">
        <f>SUM(E147:P147)</f>
        <v>0</v>
      </c>
      <c r="R147" s="402"/>
      <c r="S147" s="403"/>
    </row>
    <row r="148" spans="1:19" ht="15.75" thickBot="1">
      <c r="A148" s="356" t="s">
        <v>166</v>
      </c>
      <c r="B148" s="357"/>
      <c r="C148" s="232">
        <f>+D148/'Metas Muni'!I18</f>
        <v>0.24390243902439024</v>
      </c>
      <c r="D148" s="233">
        <f>+Q148/R148</f>
        <v>0.18292682926829268</v>
      </c>
      <c r="E148" s="242">
        <f>SUM(E144:E147)</f>
        <v>4</v>
      </c>
      <c r="F148" s="242">
        <f aca="true" t="shared" si="19" ref="F148:P148">SUM(F144:F147)</f>
        <v>8</v>
      </c>
      <c r="G148" s="242">
        <f t="shared" si="19"/>
        <v>18</v>
      </c>
      <c r="H148" s="242">
        <f t="shared" si="19"/>
        <v>0</v>
      </c>
      <c r="I148" s="242">
        <f t="shared" si="19"/>
        <v>0</v>
      </c>
      <c r="J148" s="242">
        <f t="shared" si="19"/>
        <v>0</v>
      </c>
      <c r="K148" s="242">
        <f t="shared" si="19"/>
        <v>0</v>
      </c>
      <c r="L148" s="242">
        <f t="shared" si="19"/>
        <v>0</v>
      </c>
      <c r="M148" s="242">
        <f t="shared" si="19"/>
        <v>0</v>
      </c>
      <c r="N148" s="242">
        <f t="shared" si="19"/>
        <v>0</v>
      </c>
      <c r="O148" s="242">
        <f t="shared" si="19"/>
        <v>0</v>
      </c>
      <c r="P148" s="242">
        <f t="shared" si="19"/>
        <v>0</v>
      </c>
      <c r="Q148" s="235">
        <f>SUM(Q144:Q147)</f>
        <v>30</v>
      </c>
      <c r="R148" s="399">
        <v>164</v>
      </c>
      <c r="S148" s="400"/>
    </row>
    <row r="149" spans="1:19" ht="15.75" thickBot="1">
      <c r="A149" s="253" t="s">
        <v>156</v>
      </c>
      <c r="B149" s="253" t="s">
        <v>149</v>
      </c>
      <c r="C149" s="4"/>
      <c r="D149" s="29"/>
      <c r="E149" s="84">
        <v>0</v>
      </c>
      <c r="F149" s="84">
        <v>1</v>
      </c>
      <c r="G149" s="84">
        <v>0</v>
      </c>
      <c r="H149" s="84">
        <v>0</v>
      </c>
      <c r="I149" s="84"/>
      <c r="J149" s="84"/>
      <c r="K149" s="5"/>
      <c r="L149"/>
      <c r="M149"/>
      <c r="N149"/>
      <c r="O149"/>
      <c r="P149"/>
      <c r="Q149" s="246">
        <f aca="true" t="shared" si="20" ref="Q149:Q155">SUM(E149:P149)</f>
        <v>1</v>
      </c>
      <c r="R149" s="402"/>
      <c r="S149" s="403"/>
    </row>
    <row r="150" spans="1:19" ht="15.75" thickBot="1">
      <c r="A150" s="253" t="s">
        <v>156</v>
      </c>
      <c r="B150" s="253" t="s">
        <v>150</v>
      </c>
      <c r="C150" s="4"/>
      <c r="D150" s="29"/>
      <c r="E150" s="84"/>
      <c r="F150" s="84">
        <v>0</v>
      </c>
      <c r="G150" s="84"/>
      <c r="H150" s="84">
        <v>1</v>
      </c>
      <c r="I150" s="84"/>
      <c r="J150" s="84"/>
      <c r="K150" s="5"/>
      <c r="L150"/>
      <c r="M150"/>
      <c r="N150"/>
      <c r="O150"/>
      <c r="P150"/>
      <c r="Q150" s="246">
        <f t="shared" si="20"/>
        <v>1</v>
      </c>
      <c r="R150" s="402"/>
      <c r="S150" s="403"/>
    </row>
    <row r="151" spans="1:19" ht="15.75" thickBot="1">
      <c r="A151" s="253" t="s">
        <v>156</v>
      </c>
      <c r="B151" s="253" t="s">
        <v>151</v>
      </c>
      <c r="C151" s="4"/>
      <c r="D151" s="29"/>
      <c r="E151" s="84"/>
      <c r="F151" s="84">
        <v>1</v>
      </c>
      <c r="G151" s="84">
        <v>0</v>
      </c>
      <c r="H151" s="84">
        <v>4</v>
      </c>
      <c r="I151" s="84"/>
      <c r="J151" s="84"/>
      <c r="K151" s="5"/>
      <c r="L151"/>
      <c r="M151"/>
      <c r="N151"/>
      <c r="O151"/>
      <c r="P151"/>
      <c r="Q151" s="246">
        <f t="shared" si="20"/>
        <v>5</v>
      </c>
      <c r="R151" s="402"/>
      <c r="S151" s="403"/>
    </row>
    <row r="152" spans="1:19" ht="15.75" thickBot="1">
      <c r="A152" s="253" t="s">
        <v>156</v>
      </c>
      <c r="B152" s="253" t="s">
        <v>152</v>
      </c>
      <c r="C152" s="4"/>
      <c r="D152" s="29"/>
      <c r="E152" s="84"/>
      <c r="F152" s="84">
        <v>0</v>
      </c>
      <c r="G152" s="84"/>
      <c r="H152" s="84">
        <v>0</v>
      </c>
      <c r="I152" s="84"/>
      <c r="J152" s="84"/>
      <c r="K152" s="5"/>
      <c r="L152"/>
      <c r="M152"/>
      <c r="N152"/>
      <c r="O152"/>
      <c r="P152"/>
      <c r="Q152" s="246">
        <f t="shared" si="20"/>
        <v>0</v>
      </c>
      <c r="R152" s="402"/>
      <c r="S152" s="403"/>
    </row>
    <row r="153" spans="1:19" ht="15.75" thickBot="1">
      <c r="A153" s="253" t="s">
        <v>156</v>
      </c>
      <c r="B153" s="253" t="s">
        <v>153</v>
      </c>
      <c r="C153" s="4"/>
      <c r="D153" s="29"/>
      <c r="E153" s="84"/>
      <c r="F153" s="84"/>
      <c r="G153" s="84">
        <v>0</v>
      </c>
      <c r="H153" s="84">
        <v>2</v>
      </c>
      <c r="I153" s="84"/>
      <c r="J153" s="84"/>
      <c r="K153" s="5"/>
      <c r="L153"/>
      <c r="M153"/>
      <c r="N153"/>
      <c r="O153"/>
      <c r="P153"/>
      <c r="Q153" s="246">
        <f t="shared" si="20"/>
        <v>2</v>
      </c>
      <c r="R153" s="402"/>
      <c r="S153" s="403"/>
    </row>
    <row r="154" spans="1:19" ht="15.75" thickBot="1">
      <c r="A154" s="253" t="s">
        <v>156</v>
      </c>
      <c r="B154" s="253" t="s">
        <v>154</v>
      </c>
      <c r="C154" s="4"/>
      <c r="D154" s="29"/>
      <c r="E154" s="84">
        <v>0</v>
      </c>
      <c r="F154" s="84">
        <v>0</v>
      </c>
      <c r="G154" s="84"/>
      <c r="H154" s="84">
        <v>3</v>
      </c>
      <c r="I154" s="84"/>
      <c r="J154" s="84"/>
      <c r="K154" s="5"/>
      <c r="L154"/>
      <c r="M154"/>
      <c r="N154"/>
      <c r="O154"/>
      <c r="P154"/>
      <c r="Q154" s="246">
        <f t="shared" si="20"/>
        <v>3</v>
      </c>
      <c r="R154" s="402"/>
      <c r="S154" s="403"/>
    </row>
    <row r="155" spans="1:19" ht="15.75" thickBot="1">
      <c r="A155" s="253" t="s">
        <v>156</v>
      </c>
      <c r="B155" s="253" t="s">
        <v>155</v>
      </c>
      <c r="C155" s="4"/>
      <c r="D155" s="29"/>
      <c r="E155" s="84"/>
      <c r="F155" s="84">
        <v>1</v>
      </c>
      <c r="G155" s="84">
        <v>1</v>
      </c>
      <c r="H155" s="84">
        <v>1</v>
      </c>
      <c r="I155" s="84"/>
      <c r="J155" s="84"/>
      <c r="K155" s="5"/>
      <c r="L155"/>
      <c r="M155"/>
      <c r="N155"/>
      <c r="O155"/>
      <c r="P155"/>
      <c r="Q155" s="246">
        <f t="shared" si="20"/>
        <v>3</v>
      </c>
      <c r="R155" s="402"/>
      <c r="S155" s="403"/>
    </row>
    <row r="156" spans="1:19" ht="15.75" thickBot="1">
      <c r="A156" s="356" t="s">
        <v>167</v>
      </c>
      <c r="B156" s="357"/>
      <c r="C156" s="232">
        <f>+D156/'Metas Muni'!I19</f>
        <v>0.3874967708602428</v>
      </c>
      <c r="D156" s="233">
        <f>+Q156/R156</f>
        <v>0.30612244897959184</v>
      </c>
      <c r="E156" s="242">
        <f>SUM(E149:E155)</f>
        <v>0</v>
      </c>
      <c r="F156" s="242">
        <f aca="true" t="shared" si="21" ref="F156:P156">SUM(F149:F155)</f>
        <v>3</v>
      </c>
      <c r="G156" s="242">
        <f t="shared" si="21"/>
        <v>1</v>
      </c>
      <c r="H156" s="242">
        <f t="shared" si="21"/>
        <v>11</v>
      </c>
      <c r="I156" s="242">
        <f t="shared" si="21"/>
        <v>0</v>
      </c>
      <c r="J156" s="242">
        <f t="shared" si="21"/>
        <v>0</v>
      </c>
      <c r="K156" s="242">
        <f t="shared" si="21"/>
        <v>0</v>
      </c>
      <c r="L156" s="242">
        <f t="shared" si="21"/>
        <v>0</v>
      </c>
      <c r="M156" s="242">
        <f t="shared" si="21"/>
        <v>0</v>
      </c>
      <c r="N156" s="242">
        <f t="shared" si="21"/>
        <v>0</v>
      </c>
      <c r="O156" s="242">
        <f t="shared" si="21"/>
        <v>0</v>
      </c>
      <c r="P156" s="242">
        <f t="shared" si="21"/>
        <v>0</v>
      </c>
      <c r="Q156" s="235">
        <f>SUM(Q149:Q155)</f>
        <v>15</v>
      </c>
      <c r="R156" s="399">
        <v>49</v>
      </c>
      <c r="S156" s="400"/>
    </row>
    <row r="157" spans="1:19" ht="15">
      <c r="A157"/>
      <c r="B157" s="7" t="s">
        <v>171</v>
      </c>
      <c r="C157" s="53"/>
      <c r="D157" s="50"/>
      <c r="E157" s="43">
        <f aca="true" t="shared" si="22" ref="E157:P157">+E25+E36+E57+E71+E82+E88+E99+E116+E129+E143+E148+E156</f>
        <v>333</v>
      </c>
      <c r="F157" s="43">
        <f t="shared" si="22"/>
        <v>297</v>
      </c>
      <c r="G157" s="44">
        <f t="shared" si="22"/>
        <v>520</v>
      </c>
      <c r="H157" s="6">
        <f t="shared" si="22"/>
        <v>473</v>
      </c>
      <c r="I157" s="6">
        <f t="shared" si="22"/>
        <v>0</v>
      </c>
      <c r="J157" s="6">
        <f t="shared" si="22"/>
        <v>0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1633</v>
      </c>
      <c r="R157" s="401">
        <f>+R25+R36+R57+R71+R82+R88+R99+R116+R129+R143+R148+R156+R46+R41</f>
        <v>8152</v>
      </c>
      <c r="S157" s="401"/>
    </row>
    <row r="158" spans="3:17" ht="15">
      <c r="C158" s="315"/>
      <c r="Q158" s="314"/>
    </row>
  </sheetData>
  <sheetProtection/>
  <mergeCells count="169">
    <mergeCell ref="A41:B41"/>
    <mergeCell ref="A46:B46"/>
    <mergeCell ref="R37:S37"/>
    <mergeCell ref="R38:S38"/>
    <mergeCell ref="R39:S39"/>
    <mergeCell ref="R40:S40"/>
    <mergeCell ref="R42:S42"/>
    <mergeCell ref="R43:S43"/>
    <mergeCell ref="R44:S44"/>
    <mergeCell ref="R45:S45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  <mergeCell ref="R20:S20"/>
    <mergeCell ref="R21:S21"/>
    <mergeCell ref="R22:S22"/>
    <mergeCell ref="R23:S23"/>
    <mergeCell ref="R24:S24"/>
    <mergeCell ref="R32:S32"/>
    <mergeCell ref="R30:S30"/>
    <mergeCell ref="R31:S31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35:S35"/>
    <mergeCell ref="R59:S59"/>
    <mergeCell ref="R48:S48"/>
    <mergeCell ref="R49:S49"/>
    <mergeCell ref="R50:S50"/>
    <mergeCell ref="R58:S58"/>
    <mergeCell ref="R51:S51"/>
    <mergeCell ref="R52:S52"/>
    <mergeCell ref="R53:S53"/>
    <mergeCell ref="R54:S54"/>
    <mergeCell ref="A82:B82"/>
    <mergeCell ref="A88:B88"/>
    <mergeCell ref="A99:B99"/>
    <mergeCell ref="R47:S47"/>
    <mergeCell ref="R64:S64"/>
    <mergeCell ref="R66:S66"/>
    <mergeCell ref="R69:S69"/>
    <mergeCell ref="R60:S60"/>
    <mergeCell ref="R56:S56"/>
    <mergeCell ref="R67:S67"/>
    <mergeCell ref="R68:S68"/>
    <mergeCell ref="R70:S70"/>
    <mergeCell ref="A57:B57"/>
    <mergeCell ref="R72:S72"/>
    <mergeCell ref="R73:S73"/>
    <mergeCell ref="R71:S71"/>
    <mergeCell ref="A71:B71"/>
    <mergeCell ref="R65:S65"/>
    <mergeCell ref="R74:S74"/>
    <mergeCell ref="A143:B143"/>
    <mergeCell ref="A148:B148"/>
    <mergeCell ref="A156:B156"/>
    <mergeCell ref="A116:B116"/>
    <mergeCell ref="A129:B129"/>
    <mergeCell ref="R75:S75"/>
    <mergeCell ref="R81:S81"/>
    <mergeCell ref="R83:S83"/>
    <mergeCell ref="R84:S84"/>
    <mergeCell ref="R55:S55"/>
    <mergeCell ref="R61:S61"/>
    <mergeCell ref="R62:S62"/>
    <mergeCell ref="R63:S63"/>
    <mergeCell ref="R57:S57"/>
    <mergeCell ref="R85:S85"/>
    <mergeCell ref="R76:S76"/>
    <mergeCell ref="R77:S77"/>
    <mergeCell ref="R78:S78"/>
    <mergeCell ref="R79:S79"/>
    <mergeCell ref="R80:S80"/>
    <mergeCell ref="R82:S82"/>
    <mergeCell ref="R91:S91"/>
    <mergeCell ref="R92:S92"/>
    <mergeCell ref="R93:S93"/>
    <mergeCell ref="R94:S94"/>
    <mergeCell ref="R95:S95"/>
    <mergeCell ref="R86:S86"/>
    <mergeCell ref="R87:S87"/>
    <mergeCell ref="R89:S89"/>
    <mergeCell ref="R90:S90"/>
    <mergeCell ref="R88:S88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100:S100"/>
    <mergeCell ref="R99:S99"/>
    <mergeCell ref="R111:S111"/>
    <mergeCell ref="R112:S112"/>
    <mergeCell ref="R113:S113"/>
    <mergeCell ref="R114:S114"/>
    <mergeCell ref="R115:S115"/>
    <mergeCell ref="R106:S106"/>
    <mergeCell ref="R107:S107"/>
    <mergeCell ref="R108:S108"/>
    <mergeCell ref="R109:S109"/>
    <mergeCell ref="R110:S110"/>
    <mergeCell ref="R131:S131"/>
    <mergeCell ref="R129:S129"/>
    <mergeCell ref="R124:S124"/>
    <mergeCell ref="R125:S125"/>
    <mergeCell ref="R117:S117"/>
    <mergeCell ref="R118:S118"/>
    <mergeCell ref="R119:S119"/>
    <mergeCell ref="R120:S120"/>
    <mergeCell ref="R148:S148"/>
    <mergeCell ref="R149:S149"/>
    <mergeCell ref="R143:S143"/>
    <mergeCell ref="R134:S134"/>
    <mergeCell ref="R135:S135"/>
    <mergeCell ref="R136:S136"/>
    <mergeCell ref="R116:S116"/>
    <mergeCell ref="R133:S133"/>
    <mergeCell ref="R132:S132"/>
    <mergeCell ref="R121:S121"/>
    <mergeCell ref="R122:S122"/>
    <mergeCell ref="R123:S123"/>
    <mergeCell ref="R126:S126"/>
    <mergeCell ref="R127:S127"/>
    <mergeCell ref="R128:S128"/>
    <mergeCell ref="R130:S130"/>
    <mergeCell ref="R153:S153"/>
    <mergeCell ref="R142:S142"/>
    <mergeCell ref="R137:S137"/>
    <mergeCell ref="R138:S138"/>
    <mergeCell ref="R139:S139"/>
    <mergeCell ref="R140:S140"/>
    <mergeCell ref="R144:S144"/>
    <mergeCell ref="R145:S145"/>
    <mergeCell ref="R146:S146"/>
    <mergeCell ref="R147:S147"/>
    <mergeCell ref="R41:S41"/>
    <mergeCell ref="R46:S46"/>
    <mergeCell ref="R157:S157"/>
    <mergeCell ref="R156:S156"/>
    <mergeCell ref="R154:S154"/>
    <mergeCell ref="R155:S155"/>
    <mergeCell ref="R150:S150"/>
    <mergeCell ref="R141:S141"/>
    <mergeCell ref="R151:S151"/>
    <mergeCell ref="R152:S15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7" bestFit="1" customWidth="1"/>
    <col min="2" max="2" width="36.7109375" style="267" bestFit="1" customWidth="1"/>
    <col min="3" max="3" width="12.57421875" style="267" customWidth="1"/>
    <col min="4" max="4" width="11.00390625" style="267" customWidth="1"/>
    <col min="5" max="5" width="6.28125" style="316" bestFit="1" customWidth="1"/>
    <col min="6" max="6" width="7.00390625" style="316" bestFit="1" customWidth="1"/>
    <col min="7" max="13" width="6.28125" style="267" bestFit="1" customWidth="1"/>
    <col min="14" max="14" width="6.00390625" style="267" bestFit="1" customWidth="1"/>
    <col min="15" max="16" width="6.28125" style="267" bestFit="1" customWidth="1"/>
    <col min="17" max="17" width="9.421875" style="267" bestFit="1" customWidth="1"/>
    <col min="18" max="18" width="6.28125" style="316" bestFit="1" customWidth="1"/>
    <col min="19" max="19" width="7.00390625" style="316" bestFit="1" customWidth="1"/>
    <col min="20" max="25" width="6.28125" style="267" bestFit="1" customWidth="1"/>
    <col min="26" max="26" width="7.421875" style="267" customWidth="1"/>
    <col min="27" max="27" width="6.00390625" style="267" bestFit="1" customWidth="1"/>
    <col min="28" max="29" width="6.28125" style="267" bestFit="1" customWidth="1"/>
    <col min="30" max="30" width="8.28125" style="267" bestFit="1" customWidth="1"/>
    <col min="31" max="16384" width="11.421875" style="267" customWidth="1"/>
  </cols>
  <sheetData>
    <row r="1" spans="1:30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406" t="s">
        <v>216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5" customHeight="1">
      <c r="A2" s="359"/>
      <c r="B2" s="366"/>
      <c r="C2" s="359"/>
      <c r="D2" s="397"/>
      <c r="E2" s="408" t="s">
        <v>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408" t="s">
        <v>3</v>
      </c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417"/>
    </row>
    <row r="3" spans="1:30" ht="15" customHeight="1">
      <c r="A3" s="359"/>
      <c r="B3" s="366"/>
      <c r="C3" s="359"/>
      <c r="D3" s="397"/>
      <c r="E3" s="40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09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418"/>
    </row>
    <row r="4" spans="1:30" ht="15" customHeight="1">
      <c r="A4" s="359"/>
      <c r="B4" s="366"/>
      <c r="C4" s="359"/>
      <c r="D4" s="397"/>
      <c r="E4" s="40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409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418"/>
    </row>
    <row r="5" spans="1:30" ht="15" customHeight="1">
      <c r="A5" s="359"/>
      <c r="B5" s="366"/>
      <c r="C5" s="359"/>
      <c r="D5" s="397"/>
      <c r="E5" s="40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409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418"/>
    </row>
    <row r="6" spans="1:30" ht="15" customHeight="1">
      <c r="A6" s="359"/>
      <c r="B6" s="366"/>
      <c r="C6" s="359"/>
      <c r="D6" s="397"/>
      <c r="E6" s="40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40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418"/>
    </row>
    <row r="7" spans="1:30" ht="15" customHeight="1">
      <c r="A7" s="359"/>
      <c r="B7" s="366"/>
      <c r="C7" s="359"/>
      <c r="D7" s="397"/>
      <c r="E7" s="409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40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418"/>
    </row>
    <row r="8" spans="1:30" ht="15" customHeight="1">
      <c r="A8" s="359"/>
      <c r="B8" s="366"/>
      <c r="C8" s="359"/>
      <c r="D8" s="397"/>
      <c r="E8" s="40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409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418"/>
    </row>
    <row r="9" spans="1:30" ht="15.75" customHeight="1" thickBot="1">
      <c r="A9" s="359"/>
      <c r="B9" s="366"/>
      <c r="C9" s="359"/>
      <c r="D9" s="397"/>
      <c r="E9" s="410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0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9"/>
    </row>
    <row r="10" spans="1:30" ht="57.75" customHeight="1" thickBot="1">
      <c r="A10" s="360"/>
      <c r="B10" s="360"/>
      <c r="C10" s="359"/>
      <c r="D10" s="398"/>
      <c r="E10" s="364" t="s">
        <v>217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3" t="s">
        <v>218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73"/>
    </row>
    <row r="11" spans="1:30" ht="15.75" thickBot="1">
      <c r="A11" s="309"/>
      <c r="B11" s="309"/>
      <c r="C11" s="360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12" t="s">
        <v>4</v>
      </c>
      <c r="S11" s="312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customHeight="1" thickBot="1">
      <c r="A12" s="258" t="s">
        <v>35</v>
      </c>
      <c r="B12" s="256" t="s">
        <v>22</v>
      </c>
      <c r="C12" s="4"/>
      <c r="D12" s="4"/>
      <c r="E12" s="88">
        <v>14</v>
      </c>
      <c r="F12" s="88">
        <v>14</v>
      </c>
      <c r="G12" s="88">
        <v>20</v>
      </c>
      <c r="H12" s="88">
        <v>21</v>
      </c>
      <c r="I12" s="88"/>
      <c r="J12" s="88"/>
      <c r="K12" s="5"/>
      <c r="L12"/>
      <c r="M12"/>
      <c r="N12"/>
      <c r="O12"/>
      <c r="P12"/>
      <c r="Q12" s="245">
        <f aca="true" t="shared" si="0" ref="Q12:Q24">SUM(E12:P12)</f>
        <v>69</v>
      </c>
      <c r="R12" s="180">
        <v>45</v>
      </c>
      <c r="S12" s="181">
        <v>34</v>
      </c>
      <c r="T12" s="181">
        <v>40</v>
      </c>
      <c r="U12" s="181">
        <v>30</v>
      </c>
      <c r="V12" s="181"/>
      <c r="W12" s="181"/>
      <c r="X12" s="5"/>
      <c r="Y12"/>
      <c r="Z12"/>
      <c r="AA12"/>
      <c r="AB12"/>
      <c r="AC12"/>
      <c r="AD12" s="245">
        <f aca="true" t="shared" si="1" ref="AD12:AD70">SUM(R12:AC12)</f>
        <v>149</v>
      </c>
    </row>
    <row r="13" spans="1:30" ht="15.75" customHeight="1" thickBot="1">
      <c r="A13" s="258" t="s">
        <v>35</v>
      </c>
      <c r="B13" s="256" t="s">
        <v>23</v>
      </c>
      <c r="C13" s="4"/>
      <c r="D13" s="4"/>
      <c r="E13" s="88">
        <v>42</v>
      </c>
      <c r="F13" s="88">
        <v>16</v>
      </c>
      <c r="G13" s="88">
        <v>46</v>
      </c>
      <c r="H13" s="88">
        <v>22</v>
      </c>
      <c r="I13" s="88"/>
      <c r="J13" s="88"/>
      <c r="K13" s="5"/>
      <c r="L13"/>
      <c r="M13"/>
      <c r="N13"/>
      <c r="O13"/>
      <c r="P13"/>
      <c r="Q13" s="245">
        <f t="shared" si="0"/>
        <v>126</v>
      </c>
      <c r="R13" s="182">
        <v>42</v>
      </c>
      <c r="S13" s="183">
        <v>33</v>
      </c>
      <c r="T13" s="183">
        <v>28</v>
      </c>
      <c r="U13" s="183">
        <v>23</v>
      </c>
      <c r="V13" s="183"/>
      <c r="W13" s="183"/>
      <c r="X13" s="5"/>
      <c r="Y13"/>
      <c r="Z13"/>
      <c r="AA13"/>
      <c r="AB13"/>
      <c r="AC13"/>
      <c r="AD13" s="245">
        <f t="shared" si="1"/>
        <v>126</v>
      </c>
    </row>
    <row r="14" spans="1:30" ht="15.75" customHeight="1" thickBot="1">
      <c r="A14" s="258" t="s">
        <v>35</v>
      </c>
      <c r="B14" s="256" t="s">
        <v>24</v>
      </c>
      <c r="C14" s="4"/>
      <c r="D14" s="4"/>
      <c r="E14" s="88">
        <v>27</v>
      </c>
      <c r="F14" s="88">
        <v>23</v>
      </c>
      <c r="G14" s="88">
        <v>29</v>
      </c>
      <c r="H14" s="88">
        <v>28</v>
      </c>
      <c r="I14" s="88"/>
      <c r="J14" s="88"/>
      <c r="K14" s="5"/>
      <c r="L14"/>
      <c r="M14"/>
      <c r="N14"/>
      <c r="O14"/>
      <c r="P14"/>
      <c r="Q14" s="245">
        <f t="shared" si="0"/>
        <v>107</v>
      </c>
      <c r="R14" s="182">
        <v>44</v>
      </c>
      <c r="S14" s="183">
        <v>27</v>
      </c>
      <c r="T14" s="183">
        <v>25</v>
      </c>
      <c r="U14" s="183">
        <v>31</v>
      </c>
      <c r="V14" s="183"/>
      <c r="W14" s="183"/>
      <c r="X14" s="5"/>
      <c r="Y14"/>
      <c r="Z14"/>
      <c r="AA14"/>
      <c r="AB14"/>
      <c r="AC14"/>
      <c r="AD14" s="245">
        <f t="shared" si="1"/>
        <v>127</v>
      </c>
    </row>
    <row r="15" spans="1:30" ht="15.75" customHeight="1" thickBot="1">
      <c r="A15" s="258" t="s">
        <v>35</v>
      </c>
      <c r="B15" s="256" t="s">
        <v>25</v>
      </c>
      <c r="C15" s="4"/>
      <c r="D15" s="4"/>
      <c r="E15" s="88">
        <v>26</v>
      </c>
      <c r="F15" s="88">
        <v>40</v>
      </c>
      <c r="G15" s="88">
        <v>21</v>
      </c>
      <c r="H15" s="88">
        <v>60</v>
      </c>
      <c r="I15" s="88"/>
      <c r="J15" s="88"/>
      <c r="K15" s="5"/>
      <c r="L15"/>
      <c r="M15"/>
      <c r="N15"/>
      <c r="O15"/>
      <c r="P15"/>
      <c r="Q15" s="245">
        <f t="shared" si="0"/>
        <v>147</v>
      </c>
      <c r="R15" s="182">
        <v>53</v>
      </c>
      <c r="S15" s="183">
        <v>42</v>
      </c>
      <c r="T15" s="183">
        <v>49</v>
      </c>
      <c r="U15" s="183">
        <v>34</v>
      </c>
      <c r="V15" s="183"/>
      <c r="W15" s="183"/>
      <c r="X15" s="5"/>
      <c r="Y15"/>
      <c r="Z15"/>
      <c r="AA15"/>
      <c r="AB15"/>
      <c r="AC15"/>
      <c r="AD15" s="245">
        <f t="shared" si="1"/>
        <v>178</v>
      </c>
    </row>
    <row r="16" spans="1:30" ht="15.75" customHeight="1" thickBot="1">
      <c r="A16" s="258" t="s">
        <v>35</v>
      </c>
      <c r="B16" s="256" t="s">
        <v>26</v>
      </c>
      <c r="C16" s="8"/>
      <c r="D16" s="4"/>
      <c r="E16" s="88">
        <v>29</v>
      </c>
      <c r="F16" s="88">
        <v>37</v>
      </c>
      <c r="G16" s="88">
        <v>24</v>
      </c>
      <c r="H16" s="88">
        <v>17</v>
      </c>
      <c r="I16" s="88"/>
      <c r="J16" s="88"/>
      <c r="K16" s="5"/>
      <c r="L16"/>
      <c r="M16"/>
      <c r="N16"/>
      <c r="O16"/>
      <c r="P16"/>
      <c r="Q16" s="245">
        <f t="shared" si="0"/>
        <v>107</v>
      </c>
      <c r="R16" s="182">
        <v>29</v>
      </c>
      <c r="S16" s="183">
        <v>40</v>
      </c>
      <c r="T16" s="183">
        <v>19</v>
      </c>
      <c r="U16" s="183">
        <v>21</v>
      </c>
      <c r="V16" s="183"/>
      <c r="W16" s="183"/>
      <c r="X16" s="5"/>
      <c r="Y16"/>
      <c r="Z16"/>
      <c r="AA16"/>
      <c r="AB16"/>
      <c r="AC16"/>
      <c r="AD16" s="245">
        <f t="shared" si="1"/>
        <v>109</v>
      </c>
    </row>
    <row r="17" spans="1:30" ht="15.75" customHeight="1" thickBot="1">
      <c r="A17" s="258" t="s">
        <v>35</v>
      </c>
      <c r="B17" s="256" t="s">
        <v>27</v>
      </c>
      <c r="C17" s="4"/>
      <c r="D17" s="4"/>
      <c r="E17" s="88">
        <v>28</v>
      </c>
      <c r="F17" s="88">
        <v>13</v>
      </c>
      <c r="G17" s="88">
        <v>40</v>
      </c>
      <c r="H17" s="88">
        <v>23</v>
      </c>
      <c r="I17" s="88"/>
      <c r="J17" s="88"/>
      <c r="K17" s="5"/>
      <c r="L17"/>
      <c r="M17"/>
      <c r="N17"/>
      <c r="O17"/>
      <c r="P17"/>
      <c r="Q17" s="245">
        <f t="shared" si="0"/>
        <v>104</v>
      </c>
      <c r="R17" s="182">
        <v>41</v>
      </c>
      <c r="S17" s="183">
        <v>32</v>
      </c>
      <c r="T17" s="183">
        <v>50</v>
      </c>
      <c r="U17" s="183">
        <v>47</v>
      </c>
      <c r="V17" s="183"/>
      <c r="W17" s="183"/>
      <c r="X17" s="5"/>
      <c r="Y17"/>
      <c r="Z17"/>
      <c r="AA17"/>
      <c r="AB17"/>
      <c r="AC17"/>
      <c r="AD17" s="245">
        <f t="shared" si="1"/>
        <v>170</v>
      </c>
    </row>
    <row r="18" spans="1:30" ht="15.75" customHeight="1" thickBot="1">
      <c r="A18" s="258" t="s">
        <v>35</v>
      </c>
      <c r="B18" s="256" t="s">
        <v>28</v>
      </c>
      <c r="C18" s="4"/>
      <c r="D18" s="4"/>
      <c r="E18" s="88">
        <v>3</v>
      </c>
      <c r="F18" s="88"/>
      <c r="G18" s="88">
        <v>1</v>
      </c>
      <c r="H18" s="88">
        <v>0</v>
      </c>
      <c r="I18" s="88"/>
      <c r="J18" s="88"/>
      <c r="K18" s="5"/>
      <c r="L18"/>
      <c r="M18"/>
      <c r="N18"/>
      <c r="O18"/>
      <c r="P18"/>
      <c r="Q18" s="245">
        <f t="shared" si="0"/>
        <v>4</v>
      </c>
      <c r="R18" s="182">
        <v>5</v>
      </c>
      <c r="S18" s="183">
        <v>3</v>
      </c>
      <c r="T18" s="183">
        <v>1</v>
      </c>
      <c r="U18" s="183">
        <v>3</v>
      </c>
      <c r="V18" s="183"/>
      <c r="W18" s="183"/>
      <c r="X18" s="5"/>
      <c r="Y18"/>
      <c r="Z18"/>
      <c r="AA18"/>
      <c r="AB18"/>
      <c r="AC18"/>
      <c r="AD18" s="245">
        <f t="shared" si="1"/>
        <v>12</v>
      </c>
    </row>
    <row r="19" spans="1:30" ht="15.75" customHeight="1" thickBot="1">
      <c r="A19" s="258" t="s">
        <v>35</v>
      </c>
      <c r="B19" s="256" t="s">
        <v>29</v>
      </c>
      <c r="C19" s="4"/>
      <c r="D19" s="4"/>
      <c r="E19" s="88">
        <v>1</v>
      </c>
      <c r="F19" s="88"/>
      <c r="G19" s="88">
        <v>0</v>
      </c>
      <c r="H19" s="88">
        <v>2</v>
      </c>
      <c r="I19" s="88"/>
      <c r="J19" s="88"/>
      <c r="K19" s="5"/>
      <c r="L19"/>
      <c r="M19"/>
      <c r="N19"/>
      <c r="O19"/>
      <c r="P19"/>
      <c r="Q19" s="245">
        <f t="shared" si="0"/>
        <v>3</v>
      </c>
      <c r="R19" s="182">
        <v>1</v>
      </c>
      <c r="S19" s="183"/>
      <c r="T19" s="183"/>
      <c r="U19" s="183"/>
      <c r="V19" s="183"/>
      <c r="W19" s="183"/>
      <c r="X19" s="5"/>
      <c r="Y19"/>
      <c r="Z19"/>
      <c r="AA19"/>
      <c r="AB19"/>
      <c r="AC19"/>
      <c r="AD19" s="245">
        <f t="shared" si="1"/>
        <v>1</v>
      </c>
    </row>
    <row r="20" spans="1:30" ht="15.75" customHeight="1" thickBot="1">
      <c r="A20" s="258" t="s">
        <v>35</v>
      </c>
      <c r="B20" s="256" t="s">
        <v>30</v>
      </c>
      <c r="C20" s="4"/>
      <c r="D20" s="4"/>
      <c r="E20" s="88">
        <v>1</v>
      </c>
      <c r="F20" s="88"/>
      <c r="G20" s="88"/>
      <c r="H20" s="88">
        <v>0</v>
      </c>
      <c r="I20" s="88"/>
      <c r="J20" s="88"/>
      <c r="K20" s="5"/>
      <c r="L20"/>
      <c r="M20"/>
      <c r="N20"/>
      <c r="O20"/>
      <c r="P20"/>
      <c r="Q20" s="245">
        <f t="shared" si="0"/>
        <v>1</v>
      </c>
      <c r="R20" s="182"/>
      <c r="S20" s="183"/>
      <c r="T20" s="183"/>
      <c r="U20" s="183">
        <v>3</v>
      </c>
      <c r="V20" s="183"/>
      <c r="W20" s="183"/>
      <c r="X20" s="5"/>
      <c r="Y20"/>
      <c r="Z20"/>
      <c r="AA20"/>
      <c r="AB20"/>
      <c r="AC20"/>
      <c r="AD20" s="245">
        <f t="shared" si="1"/>
        <v>3</v>
      </c>
    </row>
    <row r="21" spans="1:30" ht="15.75" customHeight="1" thickBot="1">
      <c r="A21" s="258" t="s">
        <v>35</v>
      </c>
      <c r="B21" s="256" t="s">
        <v>31</v>
      </c>
      <c r="C21" s="29"/>
      <c r="D21" s="4"/>
      <c r="E21" s="88">
        <v>0</v>
      </c>
      <c r="F21" s="88"/>
      <c r="G21" s="88">
        <v>4</v>
      </c>
      <c r="H21" s="88">
        <v>0</v>
      </c>
      <c r="I21" s="88"/>
      <c r="J21" s="88"/>
      <c r="K21" s="5"/>
      <c r="L21"/>
      <c r="M21"/>
      <c r="N21"/>
      <c r="O21"/>
      <c r="P21"/>
      <c r="Q21" s="245">
        <f t="shared" si="0"/>
        <v>4</v>
      </c>
      <c r="R21" s="182">
        <v>3</v>
      </c>
      <c r="S21" s="183">
        <v>3</v>
      </c>
      <c r="T21" s="183">
        <v>2</v>
      </c>
      <c r="U21" s="183">
        <v>1</v>
      </c>
      <c r="V21" s="183"/>
      <c r="W21" s="183"/>
      <c r="X21" s="5"/>
      <c r="Y21"/>
      <c r="Z21"/>
      <c r="AA21"/>
      <c r="AB21"/>
      <c r="AC21"/>
      <c r="AD21" s="245">
        <f t="shared" si="1"/>
        <v>9</v>
      </c>
    </row>
    <row r="22" spans="1:30" ht="15.75" customHeight="1" thickBot="1">
      <c r="A22" s="258" t="s">
        <v>35</v>
      </c>
      <c r="B22" s="256" t="s">
        <v>32</v>
      </c>
      <c r="C22" s="4"/>
      <c r="D22" s="4"/>
      <c r="E22" s="88"/>
      <c r="F22" s="88">
        <v>1</v>
      </c>
      <c r="G22" s="88">
        <v>2</v>
      </c>
      <c r="H22" s="88">
        <v>1</v>
      </c>
      <c r="I22" s="88"/>
      <c r="J22" s="88"/>
      <c r="K22" s="5"/>
      <c r="L22"/>
      <c r="M22"/>
      <c r="N22"/>
      <c r="O22"/>
      <c r="P22"/>
      <c r="Q22" s="245">
        <f t="shared" si="0"/>
        <v>4</v>
      </c>
      <c r="R22" s="182">
        <v>5</v>
      </c>
      <c r="S22" s="183">
        <v>4</v>
      </c>
      <c r="T22" s="183">
        <v>4</v>
      </c>
      <c r="U22" s="183">
        <v>3</v>
      </c>
      <c r="V22" s="183"/>
      <c r="W22" s="183"/>
      <c r="X22" s="5"/>
      <c r="Y22"/>
      <c r="Z22"/>
      <c r="AA22"/>
      <c r="AB22"/>
      <c r="AC22"/>
      <c r="AD22" s="245">
        <f t="shared" si="1"/>
        <v>16</v>
      </c>
    </row>
    <row r="23" spans="1:30" ht="15.75" customHeight="1" thickBot="1">
      <c r="A23" s="258" t="s">
        <v>35</v>
      </c>
      <c r="B23" s="256" t="s">
        <v>33</v>
      </c>
      <c r="C23" s="4"/>
      <c r="D23" s="4"/>
      <c r="E23" s="39"/>
      <c r="F23" s="39"/>
      <c r="G23" s="5"/>
      <c r="H23" s="5"/>
      <c r="I23" s="5"/>
      <c r="J23" s="5"/>
      <c r="K23" s="5"/>
      <c r="L23"/>
      <c r="M23"/>
      <c r="N23"/>
      <c r="O23"/>
      <c r="P23"/>
      <c r="Q23" s="245">
        <f t="shared" si="0"/>
        <v>0</v>
      </c>
      <c r="R23" s="182">
        <v>1</v>
      </c>
      <c r="S23" s="183">
        <v>1</v>
      </c>
      <c r="T23" s="183">
        <v>1</v>
      </c>
      <c r="U23" s="183">
        <v>2</v>
      </c>
      <c r="V23" s="183"/>
      <c r="W23" s="183"/>
      <c r="X23" s="5"/>
      <c r="Y23"/>
      <c r="Z23"/>
      <c r="AA23"/>
      <c r="AB23"/>
      <c r="AC23"/>
      <c r="AD23" s="245">
        <f t="shared" si="1"/>
        <v>5</v>
      </c>
    </row>
    <row r="24" spans="1:30" ht="15.75" customHeight="1" thickBot="1">
      <c r="A24" s="258" t="s">
        <v>35</v>
      </c>
      <c r="B24" s="256" t="s">
        <v>34</v>
      </c>
      <c r="C24" s="4"/>
      <c r="D24" s="4"/>
      <c r="E24" s="39"/>
      <c r="F24" s="39"/>
      <c r="G24" s="5"/>
      <c r="H24" s="5"/>
      <c r="I24" s="5"/>
      <c r="J24" s="5"/>
      <c r="K24" s="5"/>
      <c r="L24"/>
      <c r="M24"/>
      <c r="N24"/>
      <c r="O24"/>
      <c r="P24"/>
      <c r="Q24" s="245">
        <f t="shared" si="0"/>
        <v>0</v>
      </c>
      <c r="R24" s="182">
        <v>2</v>
      </c>
      <c r="S24" s="183">
        <v>3</v>
      </c>
      <c r="T24" s="183">
        <v>7</v>
      </c>
      <c r="U24" s="183">
        <v>5</v>
      </c>
      <c r="V24" s="183"/>
      <c r="W24" s="183"/>
      <c r="X24" s="5"/>
      <c r="Y24"/>
      <c r="Z24"/>
      <c r="AA24"/>
      <c r="AB24"/>
      <c r="AC24"/>
      <c r="AD24" s="245">
        <f t="shared" si="1"/>
        <v>17</v>
      </c>
    </row>
    <row r="25" spans="1:31" ht="15.75" thickBot="1">
      <c r="A25" s="356" t="s">
        <v>157</v>
      </c>
      <c r="B25" s="357"/>
      <c r="C25" s="232">
        <f>+D25/'Metas Muni'!J6</f>
        <v>1.0474124573907655</v>
      </c>
      <c r="D25" s="233">
        <f>+Q25/AD25</f>
        <v>0.7331887201735358</v>
      </c>
      <c r="E25" s="239">
        <f>SUM(E12:E24)</f>
        <v>171</v>
      </c>
      <c r="F25" s="239">
        <f aca="true" t="shared" si="2" ref="F25:P25">SUM(F12:F24)</f>
        <v>144</v>
      </c>
      <c r="G25" s="237">
        <f t="shared" si="2"/>
        <v>187</v>
      </c>
      <c r="H25" s="237">
        <f t="shared" si="2"/>
        <v>174</v>
      </c>
      <c r="I25" s="237">
        <f t="shared" si="2"/>
        <v>0</v>
      </c>
      <c r="J25" s="237">
        <f t="shared" si="2"/>
        <v>0</v>
      </c>
      <c r="K25" s="237">
        <f t="shared" si="2"/>
        <v>0</v>
      </c>
      <c r="L25" s="237">
        <f t="shared" si="2"/>
        <v>0</v>
      </c>
      <c r="M25" s="237">
        <f t="shared" si="2"/>
        <v>0</v>
      </c>
      <c r="N25" s="237">
        <f t="shared" si="2"/>
        <v>0</v>
      </c>
      <c r="O25" s="237">
        <f t="shared" si="2"/>
        <v>0</v>
      </c>
      <c r="P25" s="237">
        <f t="shared" si="2"/>
        <v>0</v>
      </c>
      <c r="Q25" s="235">
        <f aca="true" t="shared" si="3" ref="Q25:AD25">SUM(Q12:Q24)</f>
        <v>676</v>
      </c>
      <c r="R25" s="248">
        <f t="shared" si="3"/>
        <v>271</v>
      </c>
      <c r="S25" s="249">
        <f t="shared" si="3"/>
        <v>222</v>
      </c>
      <c r="T25" s="250">
        <f t="shared" si="3"/>
        <v>226</v>
      </c>
      <c r="U25" s="250">
        <f t="shared" si="3"/>
        <v>203</v>
      </c>
      <c r="V25" s="250">
        <f t="shared" si="3"/>
        <v>0</v>
      </c>
      <c r="W25" s="250">
        <f t="shared" si="3"/>
        <v>0</v>
      </c>
      <c r="X25" s="237">
        <f t="shared" si="3"/>
        <v>0</v>
      </c>
      <c r="Y25" s="237">
        <f t="shared" si="3"/>
        <v>0</v>
      </c>
      <c r="Z25" s="237">
        <f t="shared" si="3"/>
        <v>0</v>
      </c>
      <c r="AA25" s="237">
        <f t="shared" si="3"/>
        <v>0</v>
      </c>
      <c r="AB25" s="237">
        <f t="shared" si="3"/>
        <v>0</v>
      </c>
      <c r="AC25" s="237">
        <f t="shared" si="3"/>
        <v>0</v>
      </c>
      <c r="AD25" s="235">
        <f t="shared" si="3"/>
        <v>922</v>
      </c>
      <c r="AE25" s="314"/>
    </row>
    <row r="26" spans="1:30" ht="15.75" thickBot="1">
      <c r="A26" s="256" t="s">
        <v>36</v>
      </c>
      <c r="B26" s="256" t="s">
        <v>37</v>
      </c>
      <c r="C26" s="4"/>
      <c r="D26" s="4"/>
      <c r="E26" s="89">
        <v>20</v>
      </c>
      <c r="F26" s="89">
        <v>26</v>
      </c>
      <c r="G26" s="89">
        <v>28</v>
      </c>
      <c r="H26" s="89">
        <v>18</v>
      </c>
      <c r="I26" s="89"/>
      <c r="J26" s="89"/>
      <c r="K26" s="5"/>
      <c r="L26"/>
      <c r="M26"/>
      <c r="N26"/>
      <c r="O26"/>
      <c r="P26"/>
      <c r="Q26" s="245">
        <f aca="true" t="shared" si="4" ref="Q26:Q35">SUM(E26:P26)</f>
        <v>92</v>
      </c>
      <c r="R26" s="230">
        <v>42</v>
      </c>
      <c r="S26" s="130">
        <v>45</v>
      </c>
      <c r="T26" s="130">
        <v>51</v>
      </c>
      <c r="U26" s="130">
        <v>34</v>
      </c>
      <c r="V26" s="130"/>
      <c r="W26" s="130"/>
      <c r="X26" s="5"/>
      <c r="Y26"/>
      <c r="Z26"/>
      <c r="AA26"/>
      <c r="AB26"/>
      <c r="AC26"/>
      <c r="AD26" s="245">
        <f t="shared" si="1"/>
        <v>172</v>
      </c>
    </row>
    <row r="27" spans="1:30" ht="15.75" thickBot="1">
      <c r="A27" s="256" t="s">
        <v>36</v>
      </c>
      <c r="B27" s="256" t="s">
        <v>38</v>
      </c>
      <c r="C27" s="4"/>
      <c r="D27" s="4"/>
      <c r="E27" s="89">
        <v>32</v>
      </c>
      <c r="F27" s="89">
        <v>25</v>
      </c>
      <c r="G27" s="89">
        <v>9</v>
      </c>
      <c r="H27" s="89">
        <v>16</v>
      </c>
      <c r="I27" s="89"/>
      <c r="J27" s="89"/>
      <c r="K27" s="5"/>
      <c r="L27"/>
      <c r="M27"/>
      <c r="N27"/>
      <c r="O27"/>
      <c r="P27"/>
      <c r="Q27" s="245">
        <f t="shared" si="4"/>
        <v>82</v>
      </c>
      <c r="R27" s="184">
        <v>50</v>
      </c>
      <c r="S27" s="185">
        <v>39</v>
      </c>
      <c r="T27" s="185">
        <v>38</v>
      </c>
      <c r="U27" s="185">
        <v>45</v>
      </c>
      <c r="V27" s="185"/>
      <c r="W27" s="185"/>
      <c r="X27" s="5"/>
      <c r="Y27"/>
      <c r="Z27"/>
      <c r="AA27"/>
      <c r="AB27"/>
      <c r="AC27"/>
      <c r="AD27" s="245">
        <f t="shared" si="1"/>
        <v>172</v>
      </c>
    </row>
    <row r="28" spans="1:30" ht="15.75" thickBot="1">
      <c r="A28" s="256" t="s">
        <v>36</v>
      </c>
      <c r="B28" s="256" t="s">
        <v>39</v>
      </c>
      <c r="C28" s="4"/>
      <c r="D28" s="4"/>
      <c r="E28" s="89">
        <v>41</v>
      </c>
      <c r="F28" s="89">
        <v>43</v>
      </c>
      <c r="G28" s="89">
        <v>52</v>
      </c>
      <c r="H28" s="89">
        <v>25</v>
      </c>
      <c r="I28" s="89"/>
      <c r="J28" s="89"/>
      <c r="K28" s="5"/>
      <c r="L28"/>
      <c r="M28"/>
      <c r="N28"/>
      <c r="O28"/>
      <c r="P28"/>
      <c r="Q28" s="245">
        <f t="shared" si="4"/>
        <v>161</v>
      </c>
      <c r="R28" s="184">
        <v>49</v>
      </c>
      <c r="S28" s="185">
        <v>65</v>
      </c>
      <c r="T28" s="185">
        <v>71</v>
      </c>
      <c r="U28" s="185">
        <v>47</v>
      </c>
      <c r="V28" s="185"/>
      <c r="W28" s="185"/>
      <c r="X28" s="5"/>
      <c r="Y28"/>
      <c r="Z28"/>
      <c r="AA28"/>
      <c r="AB28"/>
      <c r="AC28"/>
      <c r="AD28" s="245">
        <f t="shared" si="1"/>
        <v>232</v>
      </c>
    </row>
    <row r="29" spans="1:30" ht="15.75" thickBot="1">
      <c r="A29" s="256" t="s">
        <v>36</v>
      </c>
      <c r="B29" s="256" t="s">
        <v>40</v>
      </c>
      <c r="C29" s="4"/>
      <c r="D29" s="4"/>
      <c r="E29" s="89">
        <v>9</v>
      </c>
      <c r="F29" s="89">
        <v>5</v>
      </c>
      <c r="G29" s="89">
        <v>8</v>
      </c>
      <c r="H29" s="89">
        <v>7</v>
      </c>
      <c r="I29" s="89"/>
      <c r="J29" s="89"/>
      <c r="K29" s="5"/>
      <c r="L29"/>
      <c r="M29"/>
      <c r="N29"/>
      <c r="O29"/>
      <c r="P29"/>
      <c r="Q29" s="245">
        <f t="shared" si="4"/>
        <v>29</v>
      </c>
      <c r="R29" s="184">
        <v>15</v>
      </c>
      <c r="S29" s="185">
        <v>6</v>
      </c>
      <c r="T29" s="185">
        <v>5</v>
      </c>
      <c r="U29" s="185">
        <v>2</v>
      </c>
      <c r="V29" s="185"/>
      <c r="W29" s="185"/>
      <c r="X29" s="5"/>
      <c r="Y29"/>
      <c r="Z29"/>
      <c r="AA29"/>
      <c r="AB29"/>
      <c r="AC29"/>
      <c r="AD29" s="245">
        <f t="shared" si="1"/>
        <v>28</v>
      </c>
    </row>
    <row r="30" spans="1:30" ht="15.75" thickBot="1">
      <c r="A30" s="256" t="s">
        <v>36</v>
      </c>
      <c r="B30" s="256" t="s">
        <v>41</v>
      </c>
      <c r="C30" s="4"/>
      <c r="D30" s="4"/>
      <c r="E30" s="89">
        <v>40</v>
      </c>
      <c r="F30" s="89">
        <v>43</v>
      </c>
      <c r="G30" s="89">
        <v>39</v>
      </c>
      <c r="H30" s="89">
        <v>45</v>
      </c>
      <c r="I30" s="89"/>
      <c r="J30" s="89"/>
      <c r="K30" s="5"/>
      <c r="L30"/>
      <c r="M30"/>
      <c r="N30"/>
      <c r="O30"/>
      <c r="P30"/>
      <c r="Q30" s="245">
        <f t="shared" si="4"/>
        <v>167</v>
      </c>
      <c r="R30" s="184">
        <v>60</v>
      </c>
      <c r="S30" s="185">
        <v>47</v>
      </c>
      <c r="T30" s="185">
        <v>57</v>
      </c>
      <c r="U30" s="185">
        <v>69</v>
      </c>
      <c r="V30" s="185"/>
      <c r="W30" s="185"/>
      <c r="X30" s="5"/>
      <c r="Y30"/>
      <c r="Z30"/>
      <c r="AA30"/>
      <c r="AB30"/>
      <c r="AC30"/>
      <c r="AD30" s="245">
        <f t="shared" si="1"/>
        <v>233</v>
      </c>
    </row>
    <row r="31" spans="1:30" ht="15.75" thickBot="1">
      <c r="A31" s="256" t="s">
        <v>36</v>
      </c>
      <c r="B31" s="256" t="s">
        <v>42</v>
      </c>
      <c r="C31" s="4"/>
      <c r="D31" s="4"/>
      <c r="E31" s="89">
        <v>0</v>
      </c>
      <c r="F31" s="89">
        <v>0</v>
      </c>
      <c r="G31" s="89">
        <v>0</v>
      </c>
      <c r="H31" s="89">
        <v>0</v>
      </c>
      <c r="I31" s="89"/>
      <c r="J31" s="89"/>
      <c r="K31" s="5"/>
      <c r="L31"/>
      <c r="M31"/>
      <c r="N31"/>
      <c r="O31"/>
      <c r="P31"/>
      <c r="Q31" s="245">
        <f t="shared" si="4"/>
        <v>0</v>
      </c>
      <c r="R31" s="184">
        <v>4</v>
      </c>
      <c r="S31" s="185"/>
      <c r="T31" s="185"/>
      <c r="U31" s="185"/>
      <c r="V31" s="185"/>
      <c r="W31" s="185"/>
      <c r="X31" s="5"/>
      <c r="Y31"/>
      <c r="Z31"/>
      <c r="AA31"/>
      <c r="AB31"/>
      <c r="AC31"/>
      <c r="AD31" s="245">
        <f t="shared" si="1"/>
        <v>4</v>
      </c>
    </row>
    <row r="32" spans="1:30" ht="15.75" thickBot="1">
      <c r="A32" s="256" t="s">
        <v>36</v>
      </c>
      <c r="B32" s="256" t="s">
        <v>43</v>
      </c>
      <c r="C32" s="4"/>
      <c r="D32" s="4"/>
      <c r="E32" s="89">
        <v>0</v>
      </c>
      <c r="F32" s="89">
        <v>0</v>
      </c>
      <c r="G32" s="89">
        <v>0</v>
      </c>
      <c r="H32" s="89">
        <v>1</v>
      </c>
      <c r="I32" s="89"/>
      <c r="J32" s="89"/>
      <c r="K32" s="5"/>
      <c r="L32"/>
      <c r="M32"/>
      <c r="N32"/>
      <c r="O32"/>
      <c r="P32"/>
      <c r="Q32" s="245">
        <f t="shared" si="4"/>
        <v>1</v>
      </c>
      <c r="R32" s="184">
        <v>2</v>
      </c>
      <c r="S32" s="185">
        <v>2</v>
      </c>
      <c r="T32" s="185">
        <v>1</v>
      </c>
      <c r="U32" s="185">
        <v>1</v>
      </c>
      <c r="V32" s="185"/>
      <c r="W32" s="185"/>
      <c r="X32" s="5"/>
      <c r="Y32"/>
      <c r="Z32"/>
      <c r="AA32"/>
      <c r="AB32"/>
      <c r="AC32"/>
      <c r="AD32" s="245">
        <f t="shared" si="1"/>
        <v>6</v>
      </c>
    </row>
    <row r="33" spans="1:30" ht="15.75" thickBot="1">
      <c r="A33" s="256" t="s">
        <v>36</v>
      </c>
      <c r="B33" s="256" t="s">
        <v>44</v>
      </c>
      <c r="C33" s="4"/>
      <c r="D33" s="4"/>
      <c r="E33" s="89">
        <v>10</v>
      </c>
      <c r="F33" s="89">
        <v>5</v>
      </c>
      <c r="G33" s="89">
        <v>6</v>
      </c>
      <c r="H33" s="89">
        <v>3</v>
      </c>
      <c r="I33" s="89"/>
      <c r="J33" s="89"/>
      <c r="K33" s="5"/>
      <c r="L33"/>
      <c r="M33"/>
      <c r="N33"/>
      <c r="O33"/>
      <c r="P33"/>
      <c r="Q33" s="245">
        <f t="shared" si="4"/>
        <v>24</v>
      </c>
      <c r="R33" s="184">
        <v>9</v>
      </c>
      <c r="S33" s="185">
        <v>14</v>
      </c>
      <c r="T33" s="185">
        <v>12</v>
      </c>
      <c r="U33" s="185">
        <v>10</v>
      </c>
      <c r="V33" s="185"/>
      <c r="W33" s="185"/>
      <c r="X33" s="5"/>
      <c r="Y33"/>
      <c r="Z33"/>
      <c r="AA33"/>
      <c r="AB33"/>
      <c r="AC33"/>
      <c r="AD33" s="245">
        <f t="shared" si="1"/>
        <v>45</v>
      </c>
    </row>
    <row r="34" spans="1:30" ht="15.75" thickBot="1">
      <c r="A34" s="256" t="s">
        <v>36</v>
      </c>
      <c r="B34" s="256" t="s">
        <v>45</v>
      </c>
      <c r="C34" s="4"/>
      <c r="D34" s="4"/>
      <c r="E34" s="89"/>
      <c r="F34" s="89">
        <v>0</v>
      </c>
      <c r="G34" s="89"/>
      <c r="H34" s="89"/>
      <c r="I34" s="89"/>
      <c r="J34" s="89"/>
      <c r="K34" s="5"/>
      <c r="L34"/>
      <c r="M34"/>
      <c r="N34"/>
      <c r="O34"/>
      <c r="P34"/>
      <c r="Q34" s="245">
        <f t="shared" si="4"/>
        <v>0</v>
      </c>
      <c r="R34" s="184"/>
      <c r="S34" s="185">
        <v>2</v>
      </c>
      <c r="T34" s="185"/>
      <c r="U34" s="185"/>
      <c r="V34" s="185"/>
      <c r="W34" s="185"/>
      <c r="X34" s="5"/>
      <c r="Y34"/>
      <c r="Z34"/>
      <c r="AA34"/>
      <c r="AB34"/>
      <c r="AC34"/>
      <c r="AD34" s="245">
        <f t="shared" si="1"/>
        <v>2</v>
      </c>
    </row>
    <row r="35" spans="1:30" ht="15.75" thickBot="1">
      <c r="A35" s="256" t="s">
        <v>36</v>
      </c>
      <c r="B35" s="256" t="s">
        <v>46</v>
      </c>
      <c r="C35" s="4"/>
      <c r="D35" s="4"/>
      <c r="E35" s="89">
        <v>5</v>
      </c>
      <c r="F35" s="89">
        <v>4</v>
      </c>
      <c r="G35" s="89">
        <v>1</v>
      </c>
      <c r="H35" s="89">
        <v>0</v>
      </c>
      <c r="I35" s="89"/>
      <c r="J35" s="89"/>
      <c r="K35" s="5"/>
      <c r="L35"/>
      <c r="M35"/>
      <c r="N35"/>
      <c r="O35"/>
      <c r="P35"/>
      <c r="Q35" s="245">
        <f t="shared" si="4"/>
        <v>10</v>
      </c>
      <c r="R35" s="186">
        <v>5</v>
      </c>
      <c r="S35" s="187">
        <v>1</v>
      </c>
      <c r="T35" s="187">
        <v>3</v>
      </c>
      <c r="U35" s="187">
        <v>7</v>
      </c>
      <c r="V35" s="187"/>
      <c r="W35" s="187"/>
      <c r="X35" s="5"/>
      <c r="Y35"/>
      <c r="Z35"/>
      <c r="AA35"/>
      <c r="AB35"/>
      <c r="AC35"/>
      <c r="AD35" s="245">
        <f t="shared" si="1"/>
        <v>16</v>
      </c>
    </row>
    <row r="36" spans="1:31" ht="15.75" thickBot="1">
      <c r="A36" s="356" t="s">
        <v>158</v>
      </c>
      <c r="B36" s="357"/>
      <c r="C36" s="232">
        <f>+D36/'Metas Muni'!J7</f>
        <v>0.8885400313971743</v>
      </c>
      <c r="D36" s="233">
        <f>+Q36/AD36</f>
        <v>0.621978021978022</v>
      </c>
      <c r="E36" s="235">
        <f aca="true" t="shared" si="5" ref="E36:AD36">SUM(E26:E35)</f>
        <v>157</v>
      </c>
      <c r="F36" s="235">
        <f t="shared" si="5"/>
        <v>151</v>
      </c>
      <c r="G36" s="235">
        <f t="shared" si="5"/>
        <v>143</v>
      </c>
      <c r="H36" s="235">
        <f t="shared" si="5"/>
        <v>115</v>
      </c>
      <c r="I36" s="235">
        <f t="shared" si="5"/>
        <v>0</v>
      </c>
      <c r="J36" s="235">
        <f t="shared" si="5"/>
        <v>0</v>
      </c>
      <c r="K36" s="235">
        <f t="shared" si="5"/>
        <v>0</v>
      </c>
      <c r="L36" s="235">
        <f t="shared" si="5"/>
        <v>0</v>
      </c>
      <c r="M36" s="235">
        <f t="shared" si="5"/>
        <v>0</v>
      </c>
      <c r="N36" s="235">
        <f t="shared" si="5"/>
        <v>0</v>
      </c>
      <c r="O36" s="235">
        <f t="shared" si="5"/>
        <v>0</v>
      </c>
      <c r="P36" s="235">
        <f t="shared" si="5"/>
        <v>0</v>
      </c>
      <c r="Q36" s="235">
        <f t="shared" si="5"/>
        <v>566</v>
      </c>
      <c r="R36" s="235">
        <f t="shared" si="5"/>
        <v>236</v>
      </c>
      <c r="S36" s="235">
        <f t="shared" si="5"/>
        <v>221</v>
      </c>
      <c r="T36" s="235">
        <f t="shared" si="5"/>
        <v>238</v>
      </c>
      <c r="U36" s="235">
        <f t="shared" si="5"/>
        <v>215</v>
      </c>
      <c r="V36" s="235">
        <f t="shared" si="5"/>
        <v>0</v>
      </c>
      <c r="W36" s="235">
        <f t="shared" si="5"/>
        <v>0</v>
      </c>
      <c r="X36" s="235">
        <f t="shared" si="5"/>
        <v>0</v>
      </c>
      <c r="Y36" s="235">
        <f t="shared" si="5"/>
        <v>0</v>
      </c>
      <c r="Z36" s="235">
        <f t="shared" si="5"/>
        <v>0</v>
      </c>
      <c r="AA36" s="235">
        <f t="shared" si="5"/>
        <v>0</v>
      </c>
      <c r="AB36" s="235">
        <f t="shared" si="5"/>
        <v>0</v>
      </c>
      <c r="AC36" s="235">
        <f t="shared" si="5"/>
        <v>0</v>
      </c>
      <c r="AD36" s="235">
        <f t="shared" si="5"/>
        <v>910</v>
      </c>
      <c r="AE36" s="314"/>
    </row>
    <row r="37" spans="1:30" ht="15.75" thickBot="1">
      <c r="A37" s="258" t="s">
        <v>247</v>
      </c>
      <c r="B37" s="256" t="s">
        <v>248</v>
      </c>
      <c r="C37" s="4"/>
      <c r="D37" s="4"/>
      <c r="E37" s="231">
        <v>0</v>
      </c>
      <c r="F37" s="231">
        <v>0</v>
      </c>
      <c r="G37" s="231">
        <v>0</v>
      </c>
      <c r="H37" s="231">
        <v>2</v>
      </c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2</v>
      </c>
      <c r="R37" s="259">
        <v>5</v>
      </c>
      <c r="S37" s="259"/>
      <c r="T37" s="259">
        <v>1</v>
      </c>
      <c r="U37" s="259">
        <v>2</v>
      </c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8</v>
      </c>
    </row>
    <row r="38" spans="1:30" ht="15.75" thickBot="1">
      <c r="A38" s="258" t="s">
        <v>247</v>
      </c>
      <c r="B38" s="256" t="s">
        <v>249</v>
      </c>
      <c r="C38" s="4"/>
      <c r="D38" s="4"/>
      <c r="E38" s="231"/>
      <c r="F38" s="231">
        <v>2</v>
      </c>
      <c r="G38" s="231"/>
      <c r="H38" s="231">
        <v>6</v>
      </c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8</v>
      </c>
      <c r="R38" s="259">
        <v>1</v>
      </c>
      <c r="S38" s="259"/>
      <c r="T38" s="259">
        <v>2</v>
      </c>
      <c r="U38" s="259"/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3</v>
      </c>
    </row>
    <row r="39" spans="1:30" ht="15.75" thickBot="1">
      <c r="A39" s="258" t="s">
        <v>247</v>
      </c>
      <c r="B39" s="256" t="s">
        <v>250</v>
      </c>
      <c r="C39" s="4"/>
      <c r="D39" s="4"/>
      <c r="E39" s="231"/>
      <c r="F39" s="231"/>
      <c r="G39" s="231"/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0</v>
      </c>
      <c r="R39" s="259">
        <v>2</v>
      </c>
      <c r="S39" s="259"/>
      <c r="T39" s="259">
        <v>1</v>
      </c>
      <c r="U39" s="259">
        <v>1</v>
      </c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4</v>
      </c>
    </row>
    <row r="40" spans="1:30" ht="15.75" thickBot="1">
      <c r="A40" s="258" t="s">
        <v>247</v>
      </c>
      <c r="B40" s="256" t="s">
        <v>251</v>
      </c>
      <c r="C40" s="4"/>
      <c r="D40" s="4"/>
      <c r="E40" s="231"/>
      <c r="F40" s="231"/>
      <c r="G40" s="231"/>
      <c r="H40" s="301">
        <v>3</v>
      </c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3</v>
      </c>
      <c r="R40" s="259">
        <v>1</v>
      </c>
      <c r="S40" s="259">
        <v>1</v>
      </c>
      <c r="T40" s="259">
        <v>1</v>
      </c>
      <c r="U40" s="259"/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3</v>
      </c>
    </row>
    <row r="41" spans="1:30" ht="15.75" thickBot="1">
      <c r="A41" s="361" t="s">
        <v>252</v>
      </c>
      <c r="B41" s="362"/>
      <c r="C41" s="232">
        <f>+D41/'Metas Muni'!J8</f>
        <v>0.9502923976608186</v>
      </c>
      <c r="D41" s="262">
        <f>+Q41/AD41</f>
        <v>0.7222222222222222</v>
      </c>
      <c r="E41" s="264">
        <f>SUM(E37:E40)</f>
        <v>0</v>
      </c>
      <c r="F41" s="264">
        <f aca="true" t="shared" si="6" ref="F41:P41">SUM(F37:F40)</f>
        <v>2</v>
      </c>
      <c r="G41" s="264">
        <f t="shared" si="6"/>
        <v>0</v>
      </c>
      <c r="H41" s="264">
        <f t="shared" si="6"/>
        <v>11</v>
      </c>
      <c r="I41" s="264">
        <f t="shared" si="6"/>
        <v>0</v>
      </c>
      <c r="J41" s="264">
        <f t="shared" si="6"/>
        <v>0</v>
      </c>
      <c r="K41" s="264">
        <f t="shared" si="6"/>
        <v>0</v>
      </c>
      <c r="L41" s="264">
        <f t="shared" si="6"/>
        <v>0</v>
      </c>
      <c r="M41" s="264">
        <f t="shared" si="6"/>
        <v>0</v>
      </c>
      <c r="N41" s="264">
        <f t="shared" si="6"/>
        <v>0</v>
      </c>
      <c r="O41" s="264">
        <f t="shared" si="6"/>
        <v>0</v>
      </c>
      <c r="P41" s="264">
        <f t="shared" si="6"/>
        <v>0</v>
      </c>
      <c r="Q41" s="264">
        <f>SUM(Q37:Q40)</f>
        <v>13</v>
      </c>
      <c r="R41" s="263">
        <f>SUM(R37:R40)</f>
        <v>9</v>
      </c>
      <c r="S41" s="264">
        <f aca="true" t="shared" si="7" ref="S41:AC41">SUM(S37:S40)</f>
        <v>1</v>
      </c>
      <c r="T41" s="264">
        <f t="shared" si="7"/>
        <v>5</v>
      </c>
      <c r="U41" s="264">
        <f t="shared" si="7"/>
        <v>3</v>
      </c>
      <c r="V41" s="264">
        <f t="shared" si="7"/>
        <v>0</v>
      </c>
      <c r="W41" s="264">
        <f t="shared" si="7"/>
        <v>0</v>
      </c>
      <c r="X41" s="265">
        <f t="shared" si="7"/>
        <v>0</v>
      </c>
      <c r="Y41" s="266">
        <f t="shared" si="7"/>
        <v>0</v>
      </c>
      <c r="Z41" s="264">
        <f t="shared" si="7"/>
        <v>0</v>
      </c>
      <c r="AA41" s="264">
        <f t="shared" si="7"/>
        <v>0</v>
      </c>
      <c r="AB41" s="264">
        <f t="shared" si="7"/>
        <v>0</v>
      </c>
      <c r="AC41" s="264">
        <f t="shared" si="7"/>
        <v>0</v>
      </c>
      <c r="AD41" s="264">
        <f>SUM(AD37:AD40)</f>
        <v>18</v>
      </c>
    </row>
    <row r="42" spans="1:30" ht="15.75" thickBot="1">
      <c r="A42" s="258" t="s">
        <v>253</v>
      </c>
      <c r="B42" s="256" t="s">
        <v>254</v>
      </c>
      <c r="C42" s="4"/>
      <c r="D42" s="4"/>
      <c r="E42" s="269">
        <v>1</v>
      </c>
      <c r="F42" s="269">
        <v>2</v>
      </c>
      <c r="G42" s="231">
        <v>2</v>
      </c>
      <c r="H42" s="231">
        <v>5</v>
      </c>
      <c r="I42" s="231"/>
      <c r="J42" s="231"/>
      <c r="K42" s="231"/>
      <c r="L42" s="129"/>
      <c r="M42" s="129"/>
      <c r="N42" s="129"/>
      <c r="O42" s="129"/>
      <c r="P42" s="129"/>
      <c r="Q42" s="270">
        <f>SUM(E42:P42)</f>
        <v>10</v>
      </c>
      <c r="R42" s="269">
        <v>1</v>
      </c>
      <c r="S42" s="269">
        <v>4</v>
      </c>
      <c r="T42" s="231">
        <v>3</v>
      </c>
      <c r="U42" s="231">
        <v>1</v>
      </c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9</v>
      </c>
    </row>
    <row r="43" spans="1:30" ht="15.75" thickBot="1">
      <c r="A43" s="258" t="s">
        <v>253</v>
      </c>
      <c r="B43" s="256" t="s">
        <v>255</v>
      </c>
      <c r="C43" s="4"/>
      <c r="D43" s="4"/>
      <c r="E43" s="231"/>
      <c r="F43" s="231">
        <v>0</v>
      </c>
      <c r="G43" s="231">
        <v>0</v>
      </c>
      <c r="H43" s="231"/>
      <c r="I43" s="231"/>
      <c r="J43" s="231"/>
      <c r="K43" s="231"/>
      <c r="L43" s="129"/>
      <c r="M43" s="129"/>
      <c r="N43" s="129"/>
      <c r="O43" s="129"/>
      <c r="P43" s="129"/>
      <c r="Q43" s="270">
        <f>SUM(E43:P43)</f>
        <v>0</v>
      </c>
      <c r="R43" s="269"/>
      <c r="S43" s="269">
        <v>2</v>
      </c>
      <c r="T43" s="231">
        <v>1</v>
      </c>
      <c r="U43" s="231">
        <v>1</v>
      </c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4</v>
      </c>
    </row>
    <row r="44" spans="1:30" ht="15.75" thickBot="1">
      <c r="A44" s="258" t="s">
        <v>253</v>
      </c>
      <c r="B44" s="256" t="s">
        <v>256</v>
      </c>
      <c r="C44" s="4"/>
      <c r="D44" s="4"/>
      <c r="E44" s="231"/>
      <c r="F44" s="231">
        <v>0</v>
      </c>
      <c r="G44" s="231">
        <v>0</v>
      </c>
      <c r="H44" s="231">
        <v>0</v>
      </c>
      <c r="I44" s="231"/>
      <c r="J44" s="231"/>
      <c r="K44" s="231"/>
      <c r="L44" s="129"/>
      <c r="M44" s="129"/>
      <c r="N44" s="129"/>
      <c r="O44" s="129"/>
      <c r="P44" s="129"/>
      <c r="Q44" s="270">
        <f>SUM(E44:P44)</f>
        <v>0</v>
      </c>
      <c r="R44" s="269"/>
      <c r="S44" s="269">
        <v>1</v>
      </c>
      <c r="T44" s="231">
        <v>1</v>
      </c>
      <c r="U44" s="231"/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2</v>
      </c>
    </row>
    <row r="45" spans="1:30" ht="15.75" thickBot="1">
      <c r="A45" s="258" t="s">
        <v>253</v>
      </c>
      <c r="B45" s="256" t="s">
        <v>257</v>
      </c>
      <c r="C45" s="4"/>
      <c r="D45" s="4"/>
      <c r="E45" s="231"/>
      <c r="F45" s="231"/>
      <c r="G45" s="231"/>
      <c r="H45" s="231">
        <v>0</v>
      </c>
      <c r="I45" s="231"/>
      <c r="J45" s="231"/>
      <c r="K45" s="231"/>
      <c r="L45" s="129"/>
      <c r="M45" s="129"/>
      <c r="N45" s="129"/>
      <c r="O45" s="129"/>
      <c r="P45" s="129"/>
      <c r="Q45" s="270">
        <f>SUM(E45:P45)</f>
        <v>0</v>
      </c>
      <c r="R45" s="269">
        <v>1</v>
      </c>
      <c r="S45" s="269"/>
      <c r="T45" s="231">
        <v>3</v>
      </c>
      <c r="U45" s="231">
        <v>1</v>
      </c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5</v>
      </c>
    </row>
    <row r="46" spans="1:31" ht="15.75" thickBot="1">
      <c r="A46" s="361" t="s">
        <v>258</v>
      </c>
      <c r="B46" s="362"/>
      <c r="C46" s="232">
        <f>+D46/'Metas Muni'!J9</f>
        <v>0.6578947368421053</v>
      </c>
      <c r="D46" s="262">
        <f>+Q46/AD46</f>
        <v>0.5</v>
      </c>
      <c r="E46" s="264">
        <f>SUM(E42:E45)</f>
        <v>1</v>
      </c>
      <c r="F46" s="264">
        <f aca="true" t="shared" si="8" ref="F46:P46">SUM(F42:F45)</f>
        <v>2</v>
      </c>
      <c r="G46" s="264">
        <f t="shared" si="8"/>
        <v>2</v>
      </c>
      <c r="H46" s="264">
        <f t="shared" si="8"/>
        <v>5</v>
      </c>
      <c r="I46" s="264">
        <f t="shared" si="8"/>
        <v>0</v>
      </c>
      <c r="J46" s="264">
        <f t="shared" si="8"/>
        <v>0</v>
      </c>
      <c r="K46" s="264">
        <f>SUM(K42:K45)</f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4">
        <f aca="true" t="shared" si="9" ref="Q46:AD46">SUM(Q42:Q45)</f>
        <v>10</v>
      </c>
      <c r="R46" s="264">
        <f t="shared" si="9"/>
        <v>2</v>
      </c>
      <c r="S46" s="264">
        <f t="shared" si="9"/>
        <v>7</v>
      </c>
      <c r="T46" s="264">
        <f t="shared" si="9"/>
        <v>8</v>
      </c>
      <c r="U46" s="264">
        <f t="shared" si="9"/>
        <v>3</v>
      </c>
      <c r="V46" s="264">
        <f t="shared" si="9"/>
        <v>0</v>
      </c>
      <c r="W46" s="264">
        <f t="shared" si="9"/>
        <v>0</v>
      </c>
      <c r="X46" s="264">
        <f t="shared" si="9"/>
        <v>0</v>
      </c>
      <c r="Y46" s="264">
        <f t="shared" si="9"/>
        <v>0</v>
      </c>
      <c r="Z46" s="264">
        <f t="shared" si="9"/>
        <v>0</v>
      </c>
      <c r="AA46" s="264">
        <f t="shared" si="9"/>
        <v>0</v>
      </c>
      <c r="AB46" s="264">
        <f t="shared" si="9"/>
        <v>0</v>
      </c>
      <c r="AC46" s="264">
        <f t="shared" si="9"/>
        <v>0</v>
      </c>
      <c r="AD46" s="264">
        <f t="shared" si="9"/>
        <v>20</v>
      </c>
      <c r="AE46" s="314"/>
    </row>
    <row r="47" spans="1:30" ht="15.75" thickBot="1">
      <c r="A47" s="257" t="s">
        <v>57</v>
      </c>
      <c r="B47" s="256" t="s">
        <v>47</v>
      </c>
      <c r="C47" s="4"/>
      <c r="D47" s="4"/>
      <c r="E47" s="90">
        <v>2</v>
      </c>
      <c r="F47" s="90">
        <v>2</v>
      </c>
      <c r="G47" s="90">
        <v>0</v>
      </c>
      <c r="H47" s="90">
        <v>7</v>
      </c>
      <c r="I47" s="90"/>
      <c r="J47" s="90"/>
      <c r="K47" s="5"/>
      <c r="L47"/>
      <c r="M47"/>
      <c r="N47" s="300"/>
      <c r="O47" s="300"/>
      <c r="P47"/>
      <c r="Q47" s="245">
        <f aca="true" t="shared" si="10" ref="Q47:Q98">SUM(E47:P47)</f>
        <v>11</v>
      </c>
      <c r="R47" s="188">
        <v>1</v>
      </c>
      <c r="S47" s="189">
        <v>3</v>
      </c>
      <c r="T47" s="189">
        <v>2</v>
      </c>
      <c r="U47" s="189"/>
      <c r="V47" s="189"/>
      <c r="W47" s="189"/>
      <c r="X47" s="5"/>
      <c r="Y47"/>
      <c r="Z47"/>
      <c r="AA47"/>
      <c r="AB47"/>
      <c r="AC47"/>
      <c r="AD47" s="245">
        <f t="shared" si="1"/>
        <v>6</v>
      </c>
    </row>
    <row r="48" spans="1:30" ht="15.75" thickBot="1">
      <c r="A48" s="257" t="s">
        <v>57</v>
      </c>
      <c r="B48" s="256" t="s">
        <v>48</v>
      </c>
      <c r="C48" s="4"/>
      <c r="D48" s="4"/>
      <c r="E48" s="39"/>
      <c r="F48" s="39"/>
      <c r="G48" s="5"/>
      <c r="H48" s="5"/>
      <c r="I48" s="5"/>
      <c r="J48" s="5"/>
      <c r="K48" s="5"/>
      <c r="L48"/>
      <c r="M48"/>
      <c r="N48"/>
      <c r="O48"/>
      <c r="P48"/>
      <c r="Q48" s="245">
        <f t="shared" si="10"/>
        <v>0</v>
      </c>
      <c r="R48" s="190"/>
      <c r="S48" s="191"/>
      <c r="T48" s="191">
        <v>1</v>
      </c>
      <c r="U48" s="191"/>
      <c r="V48" s="191"/>
      <c r="W48" s="191"/>
      <c r="X48" s="5"/>
      <c r="Y48"/>
      <c r="Z48"/>
      <c r="AA48"/>
      <c r="AB48"/>
      <c r="AC48"/>
      <c r="AD48" s="245">
        <f t="shared" si="1"/>
        <v>1</v>
      </c>
    </row>
    <row r="49" spans="1:30" ht="15.75" thickBot="1">
      <c r="A49" s="257" t="s">
        <v>57</v>
      </c>
      <c r="B49" s="256" t="s">
        <v>49</v>
      </c>
      <c r="C49" s="4"/>
      <c r="D49" s="4"/>
      <c r="E49" s="91">
        <v>0</v>
      </c>
      <c r="F49" s="91">
        <v>2</v>
      </c>
      <c r="G49" s="91">
        <v>1</v>
      </c>
      <c r="H49" s="91">
        <v>2</v>
      </c>
      <c r="I49" s="91"/>
      <c r="J49" s="91"/>
      <c r="K49" s="5"/>
      <c r="L49"/>
      <c r="M49"/>
      <c r="N49"/>
      <c r="O49"/>
      <c r="P49"/>
      <c r="Q49" s="245">
        <f t="shared" si="10"/>
        <v>5</v>
      </c>
      <c r="R49" s="190">
        <v>3</v>
      </c>
      <c r="S49" s="191"/>
      <c r="T49" s="191">
        <v>2</v>
      </c>
      <c r="U49" s="191">
        <v>3</v>
      </c>
      <c r="V49" s="191"/>
      <c r="W49" s="191"/>
      <c r="X49" s="5"/>
      <c r="Y49"/>
      <c r="Z49"/>
      <c r="AA49"/>
      <c r="AB49"/>
      <c r="AC49"/>
      <c r="AD49" s="245">
        <f t="shared" si="1"/>
        <v>8</v>
      </c>
    </row>
    <row r="50" spans="1:30" ht="15.75" thickBot="1">
      <c r="A50" s="257" t="s">
        <v>57</v>
      </c>
      <c r="B50" s="256" t="s">
        <v>50</v>
      </c>
      <c r="C50" s="4"/>
      <c r="D50" s="4"/>
      <c r="E50" s="39"/>
      <c r="F50" s="39"/>
      <c r="G50" s="5"/>
      <c r="H50" s="5"/>
      <c r="I50" s="5"/>
      <c r="J50" s="5"/>
      <c r="K50" s="5"/>
      <c r="L50"/>
      <c r="M50"/>
      <c r="N50"/>
      <c r="O50"/>
      <c r="P50"/>
      <c r="Q50" s="245">
        <f t="shared" si="10"/>
        <v>0</v>
      </c>
      <c r="R50" s="190"/>
      <c r="S50" s="191"/>
      <c r="T50" s="191"/>
      <c r="U50" s="191"/>
      <c r="V50" s="191"/>
      <c r="W50" s="191"/>
      <c r="X50" s="5"/>
      <c r="Y50"/>
      <c r="Z50"/>
      <c r="AA50"/>
      <c r="AB50"/>
      <c r="AC50"/>
      <c r="AD50" s="245">
        <f t="shared" si="1"/>
        <v>0</v>
      </c>
    </row>
    <row r="51" spans="1:30" ht="15.75" thickBot="1">
      <c r="A51" s="257" t="s">
        <v>57</v>
      </c>
      <c r="B51" s="256" t="s">
        <v>51</v>
      </c>
      <c r="C51" s="4"/>
      <c r="D51" s="4"/>
      <c r="E51" s="39"/>
      <c r="F51" s="39"/>
      <c r="G51" s="5"/>
      <c r="H51" s="5"/>
      <c r="I51" s="5"/>
      <c r="J51" s="5"/>
      <c r="K51" s="5"/>
      <c r="L51"/>
      <c r="M51"/>
      <c r="N51"/>
      <c r="O51"/>
      <c r="P51"/>
      <c r="Q51" s="245">
        <f t="shared" si="10"/>
        <v>0</v>
      </c>
      <c r="R51" s="190"/>
      <c r="S51" s="191">
        <v>4</v>
      </c>
      <c r="T51" s="191">
        <v>2</v>
      </c>
      <c r="U51" s="191"/>
      <c r="V51" s="191"/>
      <c r="W51" s="191"/>
      <c r="X51" s="5"/>
      <c r="Y51"/>
      <c r="Z51"/>
      <c r="AA51"/>
      <c r="AB51"/>
      <c r="AC51"/>
      <c r="AD51" s="245">
        <f t="shared" si="1"/>
        <v>6</v>
      </c>
    </row>
    <row r="52" spans="1:30" ht="15.75" thickBot="1">
      <c r="A52" s="257" t="s">
        <v>57</v>
      </c>
      <c r="B52" s="256" t="s">
        <v>52</v>
      </c>
      <c r="C52" s="4"/>
      <c r="D52" s="4"/>
      <c r="E52" s="39"/>
      <c r="F52" s="39"/>
      <c r="G52" s="5"/>
      <c r="H52" s="5"/>
      <c r="I52" s="5"/>
      <c r="J52" s="5"/>
      <c r="K52" s="5"/>
      <c r="L52"/>
      <c r="M52"/>
      <c r="N52"/>
      <c r="O52"/>
      <c r="P52"/>
      <c r="Q52" s="245">
        <f t="shared" si="10"/>
        <v>0</v>
      </c>
      <c r="R52" s="190">
        <v>1</v>
      </c>
      <c r="S52" s="191">
        <v>1</v>
      </c>
      <c r="T52" s="191"/>
      <c r="U52" s="191"/>
      <c r="V52" s="191"/>
      <c r="W52" s="191"/>
      <c r="X52" s="5"/>
      <c r="Y52"/>
      <c r="Z52"/>
      <c r="AA52"/>
      <c r="AB52"/>
      <c r="AC52"/>
      <c r="AD52" s="245">
        <f t="shared" si="1"/>
        <v>2</v>
      </c>
    </row>
    <row r="53" spans="1:30" ht="15.75" thickBot="1">
      <c r="A53" s="257" t="s">
        <v>57</v>
      </c>
      <c r="B53" s="256" t="s">
        <v>53</v>
      </c>
      <c r="C53" s="4"/>
      <c r="D53" s="4"/>
      <c r="E53" s="39"/>
      <c r="F53" s="39"/>
      <c r="G53" s="5"/>
      <c r="H53" s="5"/>
      <c r="I53" s="5"/>
      <c r="J53" s="5"/>
      <c r="K53" s="5"/>
      <c r="L53"/>
      <c r="M53"/>
      <c r="N53"/>
      <c r="O53"/>
      <c r="P53"/>
      <c r="Q53" s="245">
        <f t="shared" si="10"/>
        <v>0</v>
      </c>
      <c r="R53" s="190">
        <v>1</v>
      </c>
      <c r="S53" s="191"/>
      <c r="T53" s="191">
        <v>1</v>
      </c>
      <c r="U53" s="191">
        <v>1</v>
      </c>
      <c r="V53" s="191"/>
      <c r="W53" s="191"/>
      <c r="X53" s="5"/>
      <c r="Y53"/>
      <c r="Z53"/>
      <c r="AA53"/>
      <c r="AB53"/>
      <c r="AC53"/>
      <c r="AD53" s="245">
        <f t="shared" si="1"/>
        <v>3</v>
      </c>
    </row>
    <row r="54" spans="1:30" ht="15.75" thickBot="1">
      <c r="A54" s="257" t="s">
        <v>57</v>
      </c>
      <c r="B54" s="256" t="s">
        <v>54</v>
      </c>
      <c r="C54" s="4"/>
      <c r="D54" s="4"/>
      <c r="E54" s="39"/>
      <c r="F54" s="39"/>
      <c r="G54" s="5"/>
      <c r="H54" s="5"/>
      <c r="I54" s="5"/>
      <c r="J54" s="5"/>
      <c r="K54" s="5"/>
      <c r="L54"/>
      <c r="M54"/>
      <c r="N54"/>
      <c r="O54"/>
      <c r="P54"/>
      <c r="Q54" s="245">
        <f t="shared" si="10"/>
        <v>0</v>
      </c>
      <c r="R54" s="190"/>
      <c r="S54" s="191"/>
      <c r="T54" s="191"/>
      <c r="U54" s="191"/>
      <c r="V54" s="191"/>
      <c r="W54" s="191"/>
      <c r="X54" s="5"/>
      <c r="Y54"/>
      <c r="Z54"/>
      <c r="AA54"/>
      <c r="AB54"/>
      <c r="AC54"/>
      <c r="AD54" s="245">
        <f t="shared" si="1"/>
        <v>0</v>
      </c>
    </row>
    <row r="55" spans="1:30" ht="15.75" thickBot="1">
      <c r="A55" s="257" t="s">
        <v>57</v>
      </c>
      <c r="B55" s="256" t="s">
        <v>55</v>
      </c>
      <c r="C55" s="4"/>
      <c r="D55" s="4"/>
      <c r="E55" s="92">
        <v>2</v>
      </c>
      <c r="F55" s="92">
        <v>1</v>
      </c>
      <c r="G55" s="92">
        <v>0</v>
      </c>
      <c r="H55" s="92">
        <v>1</v>
      </c>
      <c r="I55" s="92"/>
      <c r="J55" s="92"/>
      <c r="K55" s="5"/>
      <c r="L55"/>
      <c r="M55"/>
      <c r="N55"/>
      <c r="O55"/>
      <c r="P55"/>
      <c r="Q55" s="245">
        <f t="shared" si="10"/>
        <v>4</v>
      </c>
      <c r="R55" s="190">
        <v>3</v>
      </c>
      <c r="S55" s="191">
        <v>2</v>
      </c>
      <c r="T55" s="191">
        <v>4</v>
      </c>
      <c r="U55" s="191">
        <v>6</v>
      </c>
      <c r="V55" s="191"/>
      <c r="W55" s="191"/>
      <c r="X55" s="5"/>
      <c r="Y55"/>
      <c r="Z55"/>
      <c r="AA55"/>
      <c r="AB55"/>
      <c r="AC55"/>
      <c r="AD55" s="245">
        <f t="shared" si="1"/>
        <v>15</v>
      </c>
    </row>
    <row r="56" spans="1:30" ht="15.75" thickBot="1">
      <c r="A56" s="257" t="s">
        <v>57</v>
      </c>
      <c r="B56" s="256" t="s">
        <v>56</v>
      </c>
      <c r="C56" s="4"/>
      <c r="D56" s="4"/>
      <c r="E56" s="39"/>
      <c r="F56" s="39"/>
      <c r="G56" s="5"/>
      <c r="H56" s="5"/>
      <c r="I56" s="5"/>
      <c r="J56" s="5"/>
      <c r="K56" s="5"/>
      <c r="L56"/>
      <c r="M56"/>
      <c r="N56"/>
      <c r="O56"/>
      <c r="P56"/>
      <c r="Q56" s="245">
        <f t="shared" si="10"/>
        <v>0</v>
      </c>
      <c r="R56" s="190">
        <v>2</v>
      </c>
      <c r="S56" s="191"/>
      <c r="T56" s="191"/>
      <c r="U56" s="191"/>
      <c r="V56" s="191"/>
      <c r="W56" s="191"/>
      <c r="X56" s="5"/>
      <c r="Y56"/>
      <c r="Z56"/>
      <c r="AA56"/>
      <c r="AB56"/>
      <c r="AC56"/>
      <c r="AD56" s="245">
        <f t="shared" si="1"/>
        <v>2</v>
      </c>
    </row>
    <row r="57" spans="1:31" ht="15.75" thickBot="1">
      <c r="A57" s="356" t="s">
        <v>159</v>
      </c>
      <c r="B57" s="357"/>
      <c r="C57" s="232">
        <f>+D57/'Metas Muni'!J10</f>
        <v>0.6644518272425249</v>
      </c>
      <c r="D57" s="233">
        <f>+Q57/AD57</f>
        <v>0.46511627906976744</v>
      </c>
      <c r="E57" s="235">
        <f>SUM(E47:E56)</f>
        <v>4</v>
      </c>
      <c r="F57" s="235">
        <f aca="true" t="shared" si="11" ref="F57:P57">SUM(F47:F56)</f>
        <v>5</v>
      </c>
      <c r="G57" s="235">
        <f t="shared" si="11"/>
        <v>1</v>
      </c>
      <c r="H57" s="235">
        <f t="shared" si="11"/>
        <v>10</v>
      </c>
      <c r="I57" s="235">
        <f t="shared" si="11"/>
        <v>0</v>
      </c>
      <c r="J57" s="235">
        <f t="shared" si="11"/>
        <v>0</v>
      </c>
      <c r="K57" s="235">
        <f t="shared" si="11"/>
        <v>0</v>
      </c>
      <c r="L57" s="235">
        <f t="shared" si="11"/>
        <v>0</v>
      </c>
      <c r="M57" s="235">
        <f t="shared" si="11"/>
        <v>0</v>
      </c>
      <c r="N57" s="235">
        <f t="shared" si="11"/>
        <v>0</v>
      </c>
      <c r="O57" s="235">
        <f t="shared" si="11"/>
        <v>0</v>
      </c>
      <c r="P57" s="235">
        <f t="shared" si="11"/>
        <v>0</v>
      </c>
      <c r="Q57" s="235">
        <f>SUM(Q47:Q56)</f>
        <v>20</v>
      </c>
      <c r="R57" s="235">
        <f>SUM(R47:R56)</f>
        <v>11</v>
      </c>
      <c r="S57" s="235">
        <f aca="true" t="shared" si="12" ref="S57:AC57">SUM(S47:S56)</f>
        <v>10</v>
      </c>
      <c r="T57" s="235">
        <f t="shared" si="12"/>
        <v>12</v>
      </c>
      <c r="U57" s="235">
        <f t="shared" si="12"/>
        <v>10</v>
      </c>
      <c r="V57" s="235">
        <f t="shared" si="12"/>
        <v>0</v>
      </c>
      <c r="W57" s="235">
        <f t="shared" si="12"/>
        <v>0</v>
      </c>
      <c r="X57" s="235">
        <f t="shared" si="12"/>
        <v>0</v>
      </c>
      <c r="Y57" s="235">
        <f t="shared" si="12"/>
        <v>0</v>
      </c>
      <c r="Z57" s="235">
        <f t="shared" si="12"/>
        <v>0</v>
      </c>
      <c r="AA57" s="235">
        <f t="shared" si="12"/>
        <v>0</v>
      </c>
      <c r="AB57" s="235">
        <f t="shared" si="12"/>
        <v>0</v>
      </c>
      <c r="AC57" s="235">
        <f t="shared" si="12"/>
        <v>0</v>
      </c>
      <c r="AD57" s="235">
        <f>SUM(AD47:AD56)</f>
        <v>43</v>
      </c>
      <c r="AE57" s="314"/>
    </row>
    <row r="58" spans="1:30" ht="15.75" thickBot="1">
      <c r="A58" s="257" t="s">
        <v>71</v>
      </c>
      <c r="B58" s="256" t="s">
        <v>58</v>
      </c>
      <c r="C58" s="4"/>
      <c r="D58" s="4"/>
      <c r="E58" s="93">
        <v>12</v>
      </c>
      <c r="F58" s="93">
        <v>5</v>
      </c>
      <c r="G58" s="93">
        <v>8</v>
      </c>
      <c r="H58" s="93">
        <v>5</v>
      </c>
      <c r="I58" s="93"/>
      <c r="J58" s="93"/>
      <c r="K58" s="5"/>
      <c r="L58"/>
      <c r="M58"/>
      <c r="N58"/>
      <c r="O58"/>
      <c r="P58"/>
      <c r="Q58" s="245">
        <f t="shared" si="10"/>
        <v>30</v>
      </c>
      <c r="R58" s="192">
        <v>4</v>
      </c>
      <c r="S58" s="193">
        <v>2</v>
      </c>
      <c r="T58" s="193">
        <v>12</v>
      </c>
      <c r="U58" s="193">
        <v>2</v>
      </c>
      <c r="V58" s="193"/>
      <c r="W58" s="193"/>
      <c r="X58" s="5"/>
      <c r="Y58"/>
      <c r="Z58"/>
      <c r="AA58"/>
      <c r="AB58"/>
      <c r="AC58"/>
      <c r="AD58" s="245">
        <f t="shared" si="1"/>
        <v>20</v>
      </c>
    </row>
    <row r="59" spans="1:30" ht="15.75" thickBot="1">
      <c r="A59" s="257" t="s">
        <v>71</v>
      </c>
      <c r="B59" s="256" t="s">
        <v>59</v>
      </c>
      <c r="C59" s="4"/>
      <c r="D59" s="4"/>
      <c r="E59" s="93">
        <v>0</v>
      </c>
      <c r="F59" s="93"/>
      <c r="G59" s="93">
        <v>0</v>
      </c>
      <c r="H59" s="93"/>
      <c r="I59" s="93"/>
      <c r="J59" s="93"/>
      <c r="K59" s="5"/>
      <c r="L59"/>
      <c r="M59"/>
      <c r="N59"/>
      <c r="O59"/>
      <c r="P59"/>
      <c r="Q59" s="245">
        <f t="shared" si="10"/>
        <v>0</v>
      </c>
      <c r="R59" s="194"/>
      <c r="S59" s="195"/>
      <c r="T59" s="195">
        <v>1</v>
      </c>
      <c r="U59" s="195"/>
      <c r="V59" s="195"/>
      <c r="W59" s="195"/>
      <c r="X59" s="5"/>
      <c r="Y59"/>
      <c r="Z59"/>
      <c r="AA59"/>
      <c r="AB59"/>
      <c r="AC59"/>
      <c r="AD59" s="245">
        <f t="shared" si="1"/>
        <v>1</v>
      </c>
    </row>
    <row r="60" spans="1:30" ht="15.75" thickBot="1">
      <c r="A60" s="257" t="s">
        <v>71</v>
      </c>
      <c r="B60" s="256" t="s">
        <v>60</v>
      </c>
      <c r="C60" s="4"/>
      <c r="D60" s="4"/>
      <c r="E60" s="93"/>
      <c r="F60" s="93"/>
      <c r="G60" s="93"/>
      <c r="H60" s="93"/>
      <c r="I60" s="93"/>
      <c r="J60" s="93"/>
      <c r="K60" s="5"/>
      <c r="L60"/>
      <c r="M60"/>
      <c r="N60"/>
      <c r="O60"/>
      <c r="P60"/>
      <c r="Q60" s="245">
        <f t="shared" si="10"/>
        <v>0</v>
      </c>
      <c r="R60" s="194"/>
      <c r="S60" s="195"/>
      <c r="T60" s="195"/>
      <c r="U60" s="195"/>
      <c r="V60" s="195"/>
      <c r="W60" s="195"/>
      <c r="X60" s="5"/>
      <c r="Y60"/>
      <c r="Z60"/>
      <c r="AA60"/>
      <c r="AB60"/>
      <c r="AC60"/>
      <c r="AD60" s="245">
        <f t="shared" si="1"/>
        <v>0</v>
      </c>
    </row>
    <row r="61" spans="1:30" ht="15.75" thickBot="1">
      <c r="A61" s="257" t="s">
        <v>71</v>
      </c>
      <c r="B61" s="256" t="s">
        <v>61</v>
      </c>
      <c r="C61" s="4"/>
      <c r="D61" s="4"/>
      <c r="E61" s="93">
        <v>1</v>
      </c>
      <c r="F61" s="93"/>
      <c r="G61" s="93"/>
      <c r="H61" s="93">
        <v>0</v>
      </c>
      <c r="I61" s="93"/>
      <c r="J61" s="93"/>
      <c r="K61" s="5"/>
      <c r="L61"/>
      <c r="M61"/>
      <c r="N61"/>
      <c r="O61"/>
      <c r="P61"/>
      <c r="Q61" s="245">
        <f t="shared" si="10"/>
        <v>1</v>
      </c>
      <c r="R61" s="194"/>
      <c r="S61" s="195"/>
      <c r="T61" s="195">
        <v>1</v>
      </c>
      <c r="U61" s="195"/>
      <c r="V61" s="195"/>
      <c r="W61" s="195"/>
      <c r="X61" s="5"/>
      <c r="Y61"/>
      <c r="Z61"/>
      <c r="AA61"/>
      <c r="AB61"/>
      <c r="AC61"/>
      <c r="AD61" s="245">
        <f t="shared" si="1"/>
        <v>1</v>
      </c>
    </row>
    <row r="62" spans="1:30" ht="15.75" thickBot="1">
      <c r="A62" s="257" t="s">
        <v>71</v>
      </c>
      <c r="B62" s="256" t="s">
        <v>62</v>
      </c>
      <c r="C62" s="4"/>
      <c r="D62" s="4"/>
      <c r="E62" s="93"/>
      <c r="F62" s="93"/>
      <c r="G62" s="93"/>
      <c r="H62" s="93"/>
      <c r="I62" s="93"/>
      <c r="J62" s="93"/>
      <c r="K62" s="5"/>
      <c r="L62"/>
      <c r="M62"/>
      <c r="N62"/>
      <c r="O62"/>
      <c r="P62"/>
      <c r="Q62" s="245">
        <f t="shared" si="10"/>
        <v>0</v>
      </c>
      <c r="R62" s="39"/>
      <c r="S62" s="39"/>
      <c r="T62" s="5"/>
      <c r="U62" s="5"/>
      <c r="V62" s="5"/>
      <c r="W62" s="5"/>
      <c r="X62" s="5"/>
      <c r="Y62"/>
      <c r="Z62"/>
      <c r="AA62"/>
      <c r="AB62"/>
      <c r="AC62"/>
      <c r="AD62" s="245">
        <f t="shared" si="1"/>
        <v>0</v>
      </c>
    </row>
    <row r="63" spans="1:30" ht="15.75" thickBot="1">
      <c r="A63" s="257" t="s">
        <v>71</v>
      </c>
      <c r="B63" s="256" t="s">
        <v>63</v>
      </c>
      <c r="C63" s="4"/>
      <c r="D63" s="4"/>
      <c r="E63" s="93"/>
      <c r="F63" s="93"/>
      <c r="G63" s="93">
        <v>0</v>
      </c>
      <c r="H63" s="93"/>
      <c r="I63" s="93"/>
      <c r="J63" s="93"/>
      <c r="K63" s="5"/>
      <c r="L63"/>
      <c r="M63"/>
      <c r="N63"/>
      <c r="O63"/>
      <c r="P63"/>
      <c r="Q63" s="245">
        <f t="shared" si="10"/>
        <v>0</v>
      </c>
      <c r="R63" s="196"/>
      <c r="S63" s="197"/>
      <c r="T63" s="197"/>
      <c r="U63" s="197"/>
      <c r="V63" s="197"/>
      <c r="W63" s="197"/>
      <c r="X63" s="5"/>
      <c r="Y63"/>
      <c r="Z63"/>
      <c r="AA63"/>
      <c r="AB63"/>
      <c r="AC63"/>
      <c r="AD63" s="245">
        <f t="shared" si="1"/>
        <v>0</v>
      </c>
    </row>
    <row r="64" spans="1:30" ht="15.75" thickBot="1">
      <c r="A64" s="257" t="s">
        <v>71</v>
      </c>
      <c r="B64" s="256" t="s">
        <v>64</v>
      </c>
      <c r="C64" s="4"/>
      <c r="D64" s="4"/>
      <c r="E64" s="93"/>
      <c r="F64" s="93"/>
      <c r="G64" s="93">
        <v>0</v>
      </c>
      <c r="H64" s="93"/>
      <c r="I64" s="93"/>
      <c r="J64" s="93"/>
      <c r="K64" s="5"/>
      <c r="L64"/>
      <c r="M64"/>
      <c r="N64"/>
      <c r="O64"/>
      <c r="P64"/>
      <c r="Q64" s="245">
        <f t="shared" si="10"/>
        <v>0</v>
      </c>
      <c r="R64" s="196"/>
      <c r="S64" s="197"/>
      <c r="T64" s="197"/>
      <c r="U64" s="197">
        <v>1</v>
      </c>
      <c r="V64" s="197"/>
      <c r="W64" s="197"/>
      <c r="X64" s="5"/>
      <c r="Y64"/>
      <c r="Z64"/>
      <c r="AA64"/>
      <c r="AB64"/>
      <c r="AC64"/>
      <c r="AD64" s="245">
        <f t="shared" si="1"/>
        <v>1</v>
      </c>
    </row>
    <row r="65" spans="1:30" ht="15.75" thickBot="1">
      <c r="A65" s="257" t="s">
        <v>71</v>
      </c>
      <c r="B65" s="256" t="s">
        <v>65</v>
      </c>
      <c r="C65" s="4"/>
      <c r="D65" s="4"/>
      <c r="E65" s="93"/>
      <c r="F65" s="93"/>
      <c r="G65" s="93"/>
      <c r="H65" s="93"/>
      <c r="I65" s="93"/>
      <c r="J65" s="93"/>
      <c r="K65" s="5"/>
      <c r="L65"/>
      <c r="M65"/>
      <c r="N65"/>
      <c r="O65"/>
      <c r="P65"/>
      <c r="Q65" s="245">
        <f t="shared" si="10"/>
        <v>0</v>
      </c>
      <c r="R65" s="196"/>
      <c r="S65" s="197"/>
      <c r="T65" s="197"/>
      <c r="U65" s="197"/>
      <c r="V65" s="197"/>
      <c r="W65" s="197"/>
      <c r="X65" s="5"/>
      <c r="Y65"/>
      <c r="Z65"/>
      <c r="AA65"/>
      <c r="AB65"/>
      <c r="AC65"/>
      <c r="AD65" s="245">
        <f t="shared" si="1"/>
        <v>0</v>
      </c>
    </row>
    <row r="66" spans="1:30" ht="15.75" thickBot="1">
      <c r="A66" s="257" t="s">
        <v>71</v>
      </c>
      <c r="B66" s="256" t="s">
        <v>66</v>
      </c>
      <c r="C66" s="4"/>
      <c r="D66" s="4"/>
      <c r="E66" s="93">
        <v>0</v>
      </c>
      <c r="F66" s="93">
        <v>0</v>
      </c>
      <c r="G66" s="93"/>
      <c r="H66" s="93">
        <v>0</v>
      </c>
      <c r="I66" s="93"/>
      <c r="J66" s="93"/>
      <c r="K66" s="5"/>
      <c r="L66"/>
      <c r="M66"/>
      <c r="N66"/>
      <c r="O66"/>
      <c r="P66"/>
      <c r="Q66" s="245">
        <f t="shared" si="10"/>
        <v>0</v>
      </c>
      <c r="R66" s="196">
        <v>2</v>
      </c>
      <c r="S66" s="197">
        <v>2</v>
      </c>
      <c r="T66" s="197"/>
      <c r="U66" s="197">
        <v>1</v>
      </c>
      <c r="V66" s="197"/>
      <c r="W66" s="197"/>
      <c r="X66" s="5"/>
      <c r="Y66"/>
      <c r="Z66"/>
      <c r="AA66"/>
      <c r="AB66"/>
      <c r="AC66"/>
      <c r="AD66" s="245">
        <f t="shared" si="1"/>
        <v>5</v>
      </c>
    </row>
    <row r="67" spans="1:30" ht="15.75" thickBot="1">
      <c r="A67" s="257" t="s">
        <v>71</v>
      </c>
      <c r="B67" s="256" t="s">
        <v>67</v>
      </c>
      <c r="C67" s="4"/>
      <c r="D67" s="4"/>
      <c r="E67" s="93"/>
      <c r="F67" s="93"/>
      <c r="G67" s="93">
        <v>0</v>
      </c>
      <c r="H67" s="93"/>
      <c r="I67" s="93"/>
      <c r="J67" s="93"/>
      <c r="K67" s="5"/>
      <c r="L67"/>
      <c r="M67"/>
      <c r="N67"/>
      <c r="O67"/>
      <c r="P67"/>
      <c r="Q67" s="245">
        <f t="shared" si="10"/>
        <v>0</v>
      </c>
      <c r="R67" s="196">
        <v>1</v>
      </c>
      <c r="S67" s="197"/>
      <c r="T67" s="197"/>
      <c r="U67" s="197"/>
      <c r="V67" s="197"/>
      <c r="W67" s="197"/>
      <c r="X67" s="5"/>
      <c r="Y67"/>
      <c r="Z67"/>
      <c r="AA67"/>
      <c r="AB67"/>
      <c r="AC67"/>
      <c r="AD67" s="245">
        <f t="shared" si="1"/>
        <v>1</v>
      </c>
    </row>
    <row r="68" spans="1:30" ht="15.75" thickBot="1">
      <c r="A68" s="257" t="s">
        <v>71</v>
      </c>
      <c r="B68" s="256" t="s">
        <v>68</v>
      </c>
      <c r="C68" s="4"/>
      <c r="D68" s="4"/>
      <c r="E68" s="93">
        <v>0</v>
      </c>
      <c r="F68" s="93"/>
      <c r="G68" s="93">
        <v>0</v>
      </c>
      <c r="H68" s="93">
        <v>0</v>
      </c>
      <c r="I68" s="93"/>
      <c r="J68" s="93"/>
      <c r="K68" s="5"/>
      <c r="L68"/>
      <c r="M68"/>
      <c r="N68"/>
      <c r="O68"/>
      <c r="P68"/>
      <c r="Q68" s="245">
        <f t="shared" si="10"/>
        <v>0</v>
      </c>
      <c r="R68" s="196">
        <v>1</v>
      </c>
      <c r="S68" s="197"/>
      <c r="T68" s="197">
        <v>1</v>
      </c>
      <c r="U68" s="197"/>
      <c r="V68" s="197"/>
      <c r="W68" s="197"/>
      <c r="X68" s="5"/>
      <c r="Y68"/>
      <c r="Z68"/>
      <c r="AA68"/>
      <c r="AB68"/>
      <c r="AC68"/>
      <c r="AD68" s="245">
        <f t="shared" si="1"/>
        <v>2</v>
      </c>
    </row>
    <row r="69" spans="1:30" ht="15.75" thickBot="1">
      <c r="A69" s="257" t="s">
        <v>71</v>
      </c>
      <c r="B69" s="256" t="s">
        <v>69</v>
      </c>
      <c r="C69" s="4"/>
      <c r="D69" s="4"/>
      <c r="E69" s="93"/>
      <c r="F69" s="93"/>
      <c r="G69" s="93">
        <v>0</v>
      </c>
      <c r="H69" s="93">
        <v>0</v>
      </c>
      <c r="I69" s="93"/>
      <c r="J69" s="93"/>
      <c r="K69" s="5"/>
      <c r="L69"/>
      <c r="M69"/>
      <c r="N69"/>
      <c r="O69"/>
      <c r="P69"/>
      <c r="Q69" s="245">
        <f t="shared" si="10"/>
        <v>0</v>
      </c>
      <c r="R69" s="196"/>
      <c r="S69" s="197"/>
      <c r="T69" s="197"/>
      <c r="U69" s="197"/>
      <c r="V69" s="197"/>
      <c r="W69" s="197"/>
      <c r="X69" s="5"/>
      <c r="Y69"/>
      <c r="Z69"/>
      <c r="AA69"/>
      <c r="AB69"/>
      <c r="AC69"/>
      <c r="AD69" s="245">
        <f t="shared" si="1"/>
        <v>0</v>
      </c>
    </row>
    <row r="70" spans="1:30" ht="15.75" thickBot="1">
      <c r="A70" s="257" t="s">
        <v>71</v>
      </c>
      <c r="B70" s="256" t="s">
        <v>70</v>
      </c>
      <c r="C70" s="4"/>
      <c r="D70" s="4"/>
      <c r="E70" s="93"/>
      <c r="F70" s="93"/>
      <c r="G70" s="93"/>
      <c r="H70" s="93"/>
      <c r="I70" s="93"/>
      <c r="J70" s="93"/>
      <c r="K70" s="5"/>
      <c r="L70"/>
      <c r="M70"/>
      <c r="N70"/>
      <c r="O70"/>
      <c r="P70"/>
      <c r="Q70" s="245">
        <f t="shared" si="10"/>
        <v>0</v>
      </c>
      <c r="R70" s="196"/>
      <c r="S70" s="197"/>
      <c r="T70" s="197"/>
      <c r="U70" s="197"/>
      <c r="V70" s="197"/>
      <c r="W70" s="197"/>
      <c r="X70" s="5"/>
      <c r="Y70"/>
      <c r="Z70"/>
      <c r="AA70"/>
      <c r="AB70"/>
      <c r="AC70"/>
      <c r="AD70" s="245">
        <f t="shared" si="1"/>
        <v>0</v>
      </c>
    </row>
    <row r="71" spans="1:31" ht="15.75" thickBot="1">
      <c r="A71" s="356" t="s">
        <v>160</v>
      </c>
      <c r="B71" s="357"/>
      <c r="C71" s="232">
        <f>+D71/'Metas Muni'!J11</f>
        <v>1.3157894736842106</v>
      </c>
      <c r="D71" s="233">
        <f>+Q71/AD71</f>
        <v>1</v>
      </c>
      <c r="E71" s="235">
        <f>SUM(E58:E70)</f>
        <v>13</v>
      </c>
      <c r="F71" s="235">
        <f aca="true" t="shared" si="13" ref="F71:P71">SUM(F58:F70)</f>
        <v>5</v>
      </c>
      <c r="G71" s="235">
        <f t="shared" si="13"/>
        <v>8</v>
      </c>
      <c r="H71" s="235">
        <f t="shared" si="13"/>
        <v>5</v>
      </c>
      <c r="I71" s="235">
        <f t="shared" si="13"/>
        <v>0</v>
      </c>
      <c r="J71" s="235">
        <f t="shared" si="13"/>
        <v>0</v>
      </c>
      <c r="K71" s="235">
        <f t="shared" si="13"/>
        <v>0</v>
      </c>
      <c r="L71" s="235">
        <f t="shared" si="13"/>
        <v>0</v>
      </c>
      <c r="M71" s="235">
        <f t="shared" si="13"/>
        <v>0</v>
      </c>
      <c r="N71" s="235">
        <f t="shared" si="13"/>
        <v>0</v>
      </c>
      <c r="O71" s="235">
        <f t="shared" si="13"/>
        <v>0</v>
      </c>
      <c r="P71" s="235">
        <f t="shared" si="13"/>
        <v>0</v>
      </c>
      <c r="Q71" s="235">
        <f>SUM(Q58:Q70)</f>
        <v>31</v>
      </c>
      <c r="R71" s="235">
        <f>SUM(R58:R70)</f>
        <v>8</v>
      </c>
      <c r="S71" s="235">
        <f aca="true" t="shared" si="14" ref="S71:AC71">SUM(S58:S70)</f>
        <v>4</v>
      </c>
      <c r="T71" s="235">
        <f t="shared" si="14"/>
        <v>15</v>
      </c>
      <c r="U71" s="235">
        <f t="shared" si="14"/>
        <v>4</v>
      </c>
      <c r="V71" s="235">
        <f t="shared" si="14"/>
        <v>0</v>
      </c>
      <c r="W71" s="235">
        <f t="shared" si="14"/>
        <v>0</v>
      </c>
      <c r="X71" s="235">
        <f t="shared" si="14"/>
        <v>0</v>
      </c>
      <c r="Y71" s="235">
        <f t="shared" si="14"/>
        <v>0</v>
      </c>
      <c r="Z71" s="235">
        <f t="shared" si="14"/>
        <v>0</v>
      </c>
      <c r="AA71" s="235">
        <f t="shared" si="14"/>
        <v>0</v>
      </c>
      <c r="AB71" s="235">
        <f t="shared" si="14"/>
        <v>0</v>
      </c>
      <c r="AC71" s="235">
        <f t="shared" si="14"/>
        <v>0</v>
      </c>
      <c r="AD71" s="235">
        <f>SUM(AD58:AD70)</f>
        <v>31</v>
      </c>
      <c r="AE71" s="314"/>
    </row>
    <row r="72" spans="1:30" ht="15.75" thickBot="1">
      <c r="A72" s="257" t="s">
        <v>82</v>
      </c>
      <c r="B72" s="256" t="s">
        <v>72</v>
      </c>
      <c r="C72" s="4"/>
      <c r="D72" s="4"/>
      <c r="E72" s="94">
        <v>3</v>
      </c>
      <c r="F72" s="94">
        <v>4</v>
      </c>
      <c r="G72" s="94">
        <v>7</v>
      </c>
      <c r="H72" s="94">
        <v>1</v>
      </c>
      <c r="I72" s="94"/>
      <c r="J72" s="94"/>
      <c r="K72" s="5"/>
      <c r="L72"/>
      <c r="M72"/>
      <c r="N72"/>
      <c r="O72"/>
      <c r="P72"/>
      <c r="Q72" s="245">
        <f t="shared" si="10"/>
        <v>15</v>
      </c>
      <c r="R72" s="198">
        <v>7</v>
      </c>
      <c r="S72" s="199">
        <v>7</v>
      </c>
      <c r="T72" s="199">
        <v>4</v>
      </c>
      <c r="U72" s="199">
        <v>6</v>
      </c>
      <c r="V72" s="199"/>
      <c r="W72" s="199"/>
      <c r="X72" s="5"/>
      <c r="Y72"/>
      <c r="Z72"/>
      <c r="AA72"/>
      <c r="AB72"/>
      <c r="AC72"/>
      <c r="AD72" s="245">
        <f aca="true" t="shared" si="15" ref="AD72:AD135">SUM(R72:AC72)</f>
        <v>24</v>
      </c>
    </row>
    <row r="73" spans="1:30" ht="15.75" thickBot="1">
      <c r="A73" s="257" t="s">
        <v>82</v>
      </c>
      <c r="B73" s="256" t="s">
        <v>73</v>
      </c>
      <c r="C73" s="4"/>
      <c r="D73" s="4"/>
      <c r="E73" s="94">
        <v>0</v>
      </c>
      <c r="F73" s="94">
        <v>1</v>
      </c>
      <c r="G73" s="94">
        <v>0</v>
      </c>
      <c r="H73" s="94">
        <v>0</v>
      </c>
      <c r="I73" s="94"/>
      <c r="J73" s="94"/>
      <c r="K73" s="5"/>
      <c r="L73"/>
      <c r="M73"/>
      <c r="N73"/>
      <c r="O73"/>
      <c r="P73"/>
      <c r="Q73" s="245">
        <f t="shared" si="10"/>
        <v>1</v>
      </c>
      <c r="R73" s="200">
        <v>1</v>
      </c>
      <c r="S73" s="201"/>
      <c r="T73" s="201"/>
      <c r="U73" s="201"/>
      <c r="V73" s="201"/>
      <c r="W73" s="201"/>
      <c r="X73" s="5"/>
      <c r="Y73"/>
      <c r="Z73"/>
      <c r="AA73"/>
      <c r="AB73"/>
      <c r="AC73"/>
      <c r="AD73" s="245">
        <f t="shared" si="15"/>
        <v>1</v>
      </c>
    </row>
    <row r="74" spans="1:30" ht="15.75" thickBot="1">
      <c r="A74" s="257" t="s">
        <v>82</v>
      </c>
      <c r="B74" s="256" t="s">
        <v>74</v>
      </c>
      <c r="C74" s="4"/>
      <c r="D74" s="4"/>
      <c r="E74" s="94">
        <v>0</v>
      </c>
      <c r="F74" s="94"/>
      <c r="G74" s="94">
        <v>0</v>
      </c>
      <c r="H74" s="94">
        <v>0</v>
      </c>
      <c r="I74" s="94"/>
      <c r="J74" s="94"/>
      <c r="K74" s="5"/>
      <c r="L74"/>
      <c r="M74"/>
      <c r="N74"/>
      <c r="O74"/>
      <c r="P74"/>
      <c r="Q74" s="245">
        <f t="shared" si="10"/>
        <v>0</v>
      </c>
      <c r="R74" s="39"/>
      <c r="S74" s="39"/>
      <c r="T74" s="5"/>
      <c r="U74" s="5"/>
      <c r="V74" s="5"/>
      <c r="W74" s="5"/>
      <c r="X74" s="5"/>
      <c r="Y74"/>
      <c r="Z74"/>
      <c r="AA74"/>
      <c r="AB74"/>
      <c r="AC74"/>
      <c r="AD74" s="245">
        <f t="shared" si="15"/>
        <v>0</v>
      </c>
    </row>
    <row r="75" spans="1:30" ht="15.75" thickBot="1">
      <c r="A75" s="257" t="s">
        <v>82</v>
      </c>
      <c r="B75" s="256" t="s">
        <v>75</v>
      </c>
      <c r="C75" s="4"/>
      <c r="D75" s="4"/>
      <c r="E75" s="94"/>
      <c r="F75" s="94">
        <v>0</v>
      </c>
      <c r="G75" s="94"/>
      <c r="H75" s="94">
        <v>0</v>
      </c>
      <c r="I75" s="94"/>
      <c r="J75" s="94"/>
      <c r="K75" s="5"/>
      <c r="L75"/>
      <c r="M75"/>
      <c r="N75"/>
      <c r="O75"/>
      <c r="P75"/>
      <c r="Q75" s="245">
        <f t="shared" si="10"/>
        <v>0</v>
      </c>
      <c r="R75" s="202"/>
      <c r="S75" s="203"/>
      <c r="T75" s="203"/>
      <c r="U75" s="203"/>
      <c r="V75" s="203"/>
      <c r="W75" s="203"/>
      <c r="X75" s="5"/>
      <c r="Y75"/>
      <c r="Z75"/>
      <c r="AA75"/>
      <c r="AB75"/>
      <c r="AC75"/>
      <c r="AD75" s="245">
        <f t="shared" si="15"/>
        <v>0</v>
      </c>
    </row>
    <row r="76" spans="1:30" ht="15.75" thickBot="1">
      <c r="A76" s="257" t="s">
        <v>82</v>
      </c>
      <c r="B76" s="256" t="s">
        <v>76</v>
      </c>
      <c r="C76" s="4"/>
      <c r="D76" s="4"/>
      <c r="E76" s="94"/>
      <c r="F76" s="94">
        <v>0</v>
      </c>
      <c r="G76" s="94">
        <v>0</v>
      </c>
      <c r="H76" s="94">
        <v>0</v>
      </c>
      <c r="I76" s="94"/>
      <c r="J76" s="94"/>
      <c r="K76" s="5"/>
      <c r="L76"/>
      <c r="M76"/>
      <c r="N76"/>
      <c r="O76"/>
      <c r="P76"/>
      <c r="Q76" s="245">
        <f t="shared" si="10"/>
        <v>0</v>
      </c>
      <c r="R76" s="202">
        <v>1</v>
      </c>
      <c r="S76" s="203"/>
      <c r="T76" s="203"/>
      <c r="U76" s="203">
        <v>1</v>
      </c>
      <c r="V76" s="203"/>
      <c r="W76" s="203"/>
      <c r="X76" s="5"/>
      <c r="Y76"/>
      <c r="Z76"/>
      <c r="AA76"/>
      <c r="AB76"/>
      <c r="AC76"/>
      <c r="AD76" s="245">
        <f t="shared" si="15"/>
        <v>2</v>
      </c>
    </row>
    <row r="77" spans="1:30" ht="15.75" thickBot="1">
      <c r="A77" s="257" t="s">
        <v>82</v>
      </c>
      <c r="B77" s="256" t="s">
        <v>77</v>
      </c>
      <c r="C77" s="4"/>
      <c r="D77" s="4"/>
      <c r="E77" s="94"/>
      <c r="F77" s="94">
        <v>0</v>
      </c>
      <c r="G77" s="94"/>
      <c r="H77" s="94">
        <v>0</v>
      </c>
      <c r="I77" s="94"/>
      <c r="J77" s="94"/>
      <c r="K77" s="5"/>
      <c r="L77"/>
      <c r="M77"/>
      <c r="N77"/>
      <c r="O77"/>
      <c r="P77"/>
      <c r="Q77" s="245">
        <f t="shared" si="10"/>
        <v>0</v>
      </c>
      <c r="R77" s="202"/>
      <c r="S77" s="203">
        <v>1</v>
      </c>
      <c r="T77" s="203"/>
      <c r="U77" s="203"/>
      <c r="V77" s="203"/>
      <c r="W77" s="203"/>
      <c r="X77" s="5"/>
      <c r="Y77"/>
      <c r="Z77"/>
      <c r="AA77"/>
      <c r="AB77"/>
      <c r="AC77"/>
      <c r="AD77" s="245">
        <f t="shared" si="15"/>
        <v>1</v>
      </c>
    </row>
    <row r="78" spans="1:30" ht="15.75" thickBot="1">
      <c r="A78" s="257" t="s">
        <v>82</v>
      </c>
      <c r="B78" s="256" t="s">
        <v>78</v>
      </c>
      <c r="C78" s="4"/>
      <c r="D78" s="4"/>
      <c r="E78" s="94"/>
      <c r="F78" s="94">
        <v>0</v>
      </c>
      <c r="G78" s="94"/>
      <c r="H78" s="94"/>
      <c r="I78" s="94"/>
      <c r="J78" s="94"/>
      <c r="K78" s="5"/>
      <c r="L78"/>
      <c r="M78"/>
      <c r="N78"/>
      <c r="O78"/>
      <c r="P78"/>
      <c r="Q78" s="245">
        <f t="shared" si="10"/>
        <v>0</v>
      </c>
      <c r="R78" s="39"/>
      <c r="S78" s="39"/>
      <c r="T78" s="5"/>
      <c r="U78" s="5"/>
      <c r="V78" s="5"/>
      <c r="W78" s="5"/>
      <c r="X78" s="5"/>
      <c r="Y78"/>
      <c r="Z78"/>
      <c r="AA78"/>
      <c r="AB78"/>
      <c r="AC78"/>
      <c r="AD78" s="245">
        <f t="shared" si="15"/>
        <v>0</v>
      </c>
    </row>
    <row r="79" spans="1:30" ht="15.75" thickBot="1">
      <c r="A79" s="257" t="s">
        <v>82</v>
      </c>
      <c r="B79" s="256" t="s">
        <v>79</v>
      </c>
      <c r="C79" s="4"/>
      <c r="D79" s="4"/>
      <c r="E79" s="94"/>
      <c r="F79" s="94"/>
      <c r="G79" s="94"/>
      <c r="H79" s="94"/>
      <c r="I79" s="94"/>
      <c r="J79" s="94"/>
      <c r="K79" s="5"/>
      <c r="L79"/>
      <c r="M79"/>
      <c r="N79"/>
      <c r="O79"/>
      <c r="P79"/>
      <c r="Q79" s="245">
        <f t="shared" si="10"/>
        <v>0</v>
      </c>
      <c r="R79" s="39"/>
      <c r="S79" s="39"/>
      <c r="T79" s="5"/>
      <c r="U79" s="5"/>
      <c r="V79" s="5"/>
      <c r="W79" s="5"/>
      <c r="X79" s="5"/>
      <c r="Y79"/>
      <c r="Z79"/>
      <c r="AA79"/>
      <c r="AB79"/>
      <c r="AC79"/>
      <c r="AD79" s="245">
        <f t="shared" si="15"/>
        <v>0</v>
      </c>
    </row>
    <row r="80" spans="1:30" ht="15.75" thickBot="1">
      <c r="A80" s="257" t="s">
        <v>82</v>
      </c>
      <c r="B80" s="256" t="s">
        <v>80</v>
      </c>
      <c r="C80" s="4"/>
      <c r="D80" s="4"/>
      <c r="E80" s="39"/>
      <c r="F80" s="39"/>
      <c r="G80" s="5"/>
      <c r="H80" s="5"/>
      <c r="I80" s="5"/>
      <c r="J80" s="5"/>
      <c r="K80" s="5"/>
      <c r="L80"/>
      <c r="M80"/>
      <c r="N80"/>
      <c r="O80"/>
      <c r="P80"/>
      <c r="Q80" s="245">
        <f t="shared" si="10"/>
        <v>0</v>
      </c>
      <c r="R80" s="39"/>
      <c r="S80" s="39"/>
      <c r="T80" s="5"/>
      <c r="U80" s="5"/>
      <c r="V80" s="5"/>
      <c r="W80" s="5"/>
      <c r="X80" s="5"/>
      <c r="Y80"/>
      <c r="Z80"/>
      <c r="AA80"/>
      <c r="AB80"/>
      <c r="AC80"/>
      <c r="AD80" s="245">
        <f t="shared" si="15"/>
        <v>0</v>
      </c>
    </row>
    <row r="81" spans="1:30" ht="15.75" thickBot="1">
      <c r="A81" s="257" t="s">
        <v>82</v>
      </c>
      <c r="B81" s="256" t="s">
        <v>81</v>
      </c>
      <c r="C81" s="4"/>
      <c r="D81" s="4"/>
      <c r="E81" s="39"/>
      <c r="F81" s="39"/>
      <c r="G81" s="5"/>
      <c r="H81" s="5"/>
      <c r="I81" s="5"/>
      <c r="J81" s="5"/>
      <c r="K81" s="5"/>
      <c r="L81"/>
      <c r="M81"/>
      <c r="N81"/>
      <c r="O81"/>
      <c r="P81"/>
      <c r="Q81" s="245">
        <f t="shared" si="10"/>
        <v>0</v>
      </c>
      <c r="R81" s="39"/>
      <c r="S81" s="39"/>
      <c r="T81" s="5"/>
      <c r="U81" s="5"/>
      <c r="V81" s="5"/>
      <c r="W81" s="5"/>
      <c r="X81" s="5"/>
      <c r="Y81"/>
      <c r="Z81"/>
      <c r="AA81"/>
      <c r="AB81"/>
      <c r="AC81"/>
      <c r="AD81" s="245">
        <f t="shared" si="15"/>
        <v>0</v>
      </c>
    </row>
    <row r="82" spans="1:31" ht="15.75" thickBot="1">
      <c r="A82" s="356" t="s">
        <v>18</v>
      </c>
      <c r="B82" s="357"/>
      <c r="C82" s="232">
        <f>+D82/'Metas Muni'!J12</f>
        <v>0.7518796992481203</v>
      </c>
      <c r="D82" s="233">
        <f>+Q82/AD82</f>
        <v>0.5714285714285714</v>
      </c>
      <c r="E82" s="235">
        <f>SUM(E72:E81)</f>
        <v>3</v>
      </c>
      <c r="F82" s="235">
        <f aca="true" t="shared" si="16" ref="F82:P82">SUM(F72:F81)</f>
        <v>5</v>
      </c>
      <c r="G82" s="235">
        <f t="shared" si="16"/>
        <v>7</v>
      </c>
      <c r="H82" s="235">
        <f t="shared" si="16"/>
        <v>1</v>
      </c>
      <c r="I82" s="235">
        <f t="shared" si="16"/>
        <v>0</v>
      </c>
      <c r="J82" s="235">
        <f t="shared" si="16"/>
        <v>0</v>
      </c>
      <c r="K82" s="235">
        <f t="shared" si="16"/>
        <v>0</v>
      </c>
      <c r="L82" s="235">
        <f t="shared" si="16"/>
        <v>0</v>
      </c>
      <c r="M82" s="235">
        <f t="shared" si="16"/>
        <v>0</v>
      </c>
      <c r="N82" s="235">
        <f t="shared" si="16"/>
        <v>0</v>
      </c>
      <c r="O82" s="235">
        <f t="shared" si="16"/>
        <v>0</v>
      </c>
      <c r="P82" s="235">
        <f t="shared" si="16"/>
        <v>0</v>
      </c>
      <c r="Q82" s="235">
        <f>SUM(Q72:Q81)</f>
        <v>16</v>
      </c>
      <c r="R82" s="235">
        <f>SUM(R72:R81)</f>
        <v>9</v>
      </c>
      <c r="S82" s="235">
        <f aca="true" t="shared" si="17" ref="S82:AC82">SUM(S72:S81)</f>
        <v>8</v>
      </c>
      <c r="T82" s="235">
        <f t="shared" si="17"/>
        <v>4</v>
      </c>
      <c r="U82" s="235">
        <f t="shared" si="17"/>
        <v>7</v>
      </c>
      <c r="V82" s="235">
        <f t="shared" si="17"/>
        <v>0</v>
      </c>
      <c r="W82" s="235">
        <f t="shared" si="17"/>
        <v>0</v>
      </c>
      <c r="X82" s="235">
        <f t="shared" si="17"/>
        <v>0</v>
      </c>
      <c r="Y82" s="235">
        <f t="shared" si="17"/>
        <v>0</v>
      </c>
      <c r="Z82" s="235">
        <f t="shared" si="17"/>
        <v>0</v>
      </c>
      <c r="AA82" s="235">
        <f t="shared" si="17"/>
        <v>0</v>
      </c>
      <c r="AB82" s="235">
        <f t="shared" si="17"/>
        <v>0</v>
      </c>
      <c r="AC82" s="235">
        <f t="shared" si="17"/>
        <v>0</v>
      </c>
      <c r="AD82" s="235">
        <f>SUM(AD72:AD81)</f>
        <v>28</v>
      </c>
      <c r="AE82" s="314"/>
    </row>
    <row r="83" spans="1:30" ht="15.75" thickBot="1">
      <c r="A83" s="257" t="s">
        <v>88</v>
      </c>
      <c r="B83" s="256" t="s">
        <v>83</v>
      </c>
      <c r="C83" s="4"/>
      <c r="D83" s="4"/>
      <c r="E83" s="95">
        <v>1</v>
      </c>
      <c r="F83" s="95">
        <v>3</v>
      </c>
      <c r="G83" s="95">
        <v>0</v>
      </c>
      <c r="H83" s="95">
        <v>0</v>
      </c>
      <c r="I83" s="95"/>
      <c r="J83" s="95"/>
      <c r="K83" s="5"/>
      <c r="L83"/>
      <c r="M83"/>
      <c r="N83"/>
      <c r="O83"/>
      <c r="P83"/>
      <c r="Q83" s="245">
        <f t="shared" si="10"/>
        <v>4</v>
      </c>
      <c r="R83" s="204"/>
      <c r="S83" s="205">
        <v>8</v>
      </c>
      <c r="T83" s="205">
        <v>1</v>
      </c>
      <c r="U83" s="205">
        <v>1</v>
      </c>
      <c r="V83" s="205"/>
      <c r="W83" s="205"/>
      <c r="X83" s="5"/>
      <c r="Y83"/>
      <c r="Z83"/>
      <c r="AA83"/>
      <c r="AB83"/>
      <c r="AC83"/>
      <c r="AD83" s="245">
        <f t="shared" si="15"/>
        <v>10</v>
      </c>
    </row>
    <row r="84" spans="1:30" ht="15.75" thickBot="1">
      <c r="A84" s="257" t="s">
        <v>88</v>
      </c>
      <c r="B84" s="256" t="s">
        <v>84</v>
      </c>
      <c r="C84" s="4"/>
      <c r="D84" s="4"/>
      <c r="E84" s="95"/>
      <c r="F84" s="95">
        <v>0</v>
      </c>
      <c r="G84" s="95">
        <v>0</v>
      </c>
      <c r="H84" s="95">
        <v>0</v>
      </c>
      <c r="I84" s="95"/>
      <c r="J84" s="95"/>
      <c r="K84" s="5"/>
      <c r="L84"/>
      <c r="M84"/>
      <c r="N84"/>
      <c r="O84"/>
      <c r="P84"/>
      <c r="Q84" s="245">
        <f t="shared" si="10"/>
        <v>0</v>
      </c>
      <c r="R84" s="206"/>
      <c r="S84" s="207"/>
      <c r="T84" s="207"/>
      <c r="U84" s="207"/>
      <c r="V84" s="207"/>
      <c r="W84" s="207"/>
      <c r="X84" s="5"/>
      <c r="Y84"/>
      <c r="Z84"/>
      <c r="AA84"/>
      <c r="AB84"/>
      <c r="AC84"/>
      <c r="AD84" s="245">
        <f t="shared" si="15"/>
        <v>0</v>
      </c>
    </row>
    <row r="85" spans="1:30" ht="15.75" thickBot="1">
      <c r="A85" s="257" t="s">
        <v>88</v>
      </c>
      <c r="B85" s="256" t="s">
        <v>85</v>
      </c>
      <c r="C85" s="4"/>
      <c r="D85" s="4"/>
      <c r="E85" s="95">
        <v>0</v>
      </c>
      <c r="F85" s="95">
        <v>0</v>
      </c>
      <c r="G85" s="95">
        <v>0</v>
      </c>
      <c r="H85" s="95">
        <v>0</v>
      </c>
      <c r="I85" s="95"/>
      <c r="J85" s="95"/>
      <c r="K85" s="5"/>
      <c r="L85"/>
      <c r="M85"/>
      <c r="N85"/>
      <c r="O85"/>
      <c r="P85"/>
      <c r="Q85" s="245">
        <f t="shared" si="10"/>
        <v>0</v>
      </c>
      <c r="R85" s="206"/>
      <c r="S85" s="207"/>
      <c r="T85" s="207"/>
      <c r="U85" s="207">
        <v>3</v>
      </c>
      <c r="V85" s="207"/>
      <c r="W85" s="207"/>
      <c r="X85" s="5"/>
      <c r="Y85"/>
      <c r="Z85"/>
      <c r="AA85"/>
      <c r="AB85"/>
      <c r="AC85"/>
      <c r="AD85" s="245">
        <f t="shared" si="15"/>
        <v>3</v>
      </c>
    </row>
    <row r="86" spans="1:30" ht="15.75" thickBot="1">
      <c r="A86" s="257" t="s">
        <v>88</v>
      </c>
      <c r="B86" s="256" t="s">
        <v>86</v>
      </c>
      <c r="C86" s="4"/>
      <c r="D86" s="4"/>
      <c r="E86" s="95"/>
      <c r="F86" s="95">
        <v>0</v>
      </c>
      <c r="G86" s="95">
        <v>0</v>
      </c>
      <c r="H86" s="95"/>
      <c r="I86" s="95"/>
      <c r="J86" s="95"/>
      <c r="K86" s="5"/>
      <c r="L86"/>
      <c r="M86"/>
      <c r="N86"/>
      <c r="O86"/>
      <c r="P86"/>
      <c r="Q86" s="245">
        <f t="shared" si="10"/>
        <v>0</v>
      </c>
      <c r="R86" s="206"/>
      <c r="S86" s="207"/>
      <c r="T86" s="207"/>
      <c r="U86" s="207"/>
      <c r="V86" s="207"/>
      <c r="W86" s="207"/>
      <c r="X86" s="5"/>
      <c r="Y86"/>
      <c r="Z86"/>
      <c r="AA86"/>
      <c r="AB86"/>
      <c r="AC86"/>
      <c r="AD86" s="245">
        <f t="shared" si="15"/>
        <v>0</v>
      </c>
    </row>
    <row r="87" spans="1:30" ht="15.75" thickBot="1">
      <c r="A87" s="257" t="s">
        <v>88</v>
      </c>
      <c r="B87" s="256" t="s">
        <v>87</v>
      </c>
      <c r="C87" s="4"/>
      <c r="D87" s="4"/>
      <c r="E87" s="95"/>
      <c r="F87" s="95">
        <v>0</v>
      </c>
      <c r="G87" s="95">
        <v>0</v>
      </c>
      <c r="H87" s="95"/>
      <c r="I87" s="95"/>
      <c r="J87" s="95"/>
      <c r="K87" s="5"/>
      <c r="L87"/>
      <c r="M87"/>
      <c r="N87"/>
      <c r="O87"/>
      <c r="P87"/>
      <c r="Q87" s="245">
        <f t="shared" si="10"/>
        <v>0</v>
      </c>
      <c r="R87" s="206"/>
      <c r="S87" s="207"/>
      <c r="T87" s="207"/>
      <c r="U87" s="207"/>
      <c r="V87" s="207"/>
      <c r="W87" s="207"/>
      <c r="X87" s="5"/>
      <c r="Y87"/>
      <c r="Z87"/>
      <c r="AA87"/>
      <c r="AB87"/>
      <c r="AC87"/>
      <c r="AD87" s="245">
        <f t="shared" si="15"/>
        <v>0</v>
      </c>
    </row>
    <row r="88" spans="1:31" ht="15.75" thickBot="1">
      <c r="A88" s="356" t="s">
        <v>161</v>
      </c>
      <c r="B88" s="357"/>
      <c r="C88" s="232">
        <f>+D88/'Metas Muni'!J13</f>
        <v>0.5044136191677175</v>
      </c>
      <c r="D88" s="233">
        <f>+Q88/AD88</f>
        <v>0.3076923076923077</v>
      </c>
      <c r="E88" s="235">
        <f>SUM(E83:E87)</f>
        <v>1</v>
      </c>
      <c r="F88" s="235">
        <f aca="true" t="shared" si="18" ref="F88:P88">SUM(F83:F87)</f>
        <v>3</v>
      </c>
      <c r="G88" s="235">
        <f t="shared" si="18"/>
        <v>0</v>
      </c>
      <c r="H88" s="235">
        <f t="shared" si="18"/>
        <v>0</v>
      </c>
      <c r="I88" s="235">
        <f t="shared" si="18"/>
        <v>0</v>
      </c>
      <c r="J88" s="235">
        <f t="shared" si="18"/>
        <v>0</v>
      </c>
      <c r="K88" s="235">
        <f t="shared" si="18"/>
        <v>0</v>
      </c>
      <c r="L88" s="235">
        <f t="shared" si="18"/>
        <v>0</v>
      </c>
      <c r="M88" s="235">
        <f t="shared" si="18"/>
        <v>0</v>
      </c>
      <c r="N88" s="235">
        <f t="shared" si="18"/>
        <v>0</v>
      </c>
      <c r="O88" s="235">
        <f t="shared" si="18"/>
        <v>0</v>
      </c>
      <c r="P88" s="235">
        <f t="shared" si="18"/>
        <v>0</v>
      </c>
      <c r="Q88" s="235">
        <f>SUM(Q83:Q87)</f>
        <v>4</v>
      </c>
      <c r="R88" s="235">
        <f>SUM(R83:R87)</f>
        <v>0</v>
      </c>
      <c r="S88" s="235">
        <f aca="true" t="shared" si="19" ref="S88:AC88">SUM(S83:S87)</f>
        <v>8</v>
      </c>
      <c r="T88" s="235">
        <f t="shared" si="19"/>
        <v>1</v>
      </c>
      <c r="U88" s="235">
        <f t="shared" si="19"/>
        <v>4</v>
      </c>
      <c r="V88" s="235">
        <f t="shared" si="19"/>
        <v>0</v>
      </c>
      <c r="W88" s="235">
        <f t="shared" si="19"/>
        <v>0</v>
      </c>
      <c r="X88" s="235">
        <f t="shared" si="19"/>
        <v>0</v>
      </c>
      <c r="Y88" s="235">
        <f t="shared" si="19"/>
        <v>0</v>
      </c>
      <c r="Z88" s="235">
        <f t="shared" si="19"/>
        <v>0</v>
      </c>
      <c r="AA88" s="235">
        <f t="shared" si="19"/>
        <v>0</v>
      </c>
      <c r="AB88" s="235">
        <f t="shared" si="19"/>
        <v>0</v>
      </c>
      <c r="AC88" s="235">
        <f t="shared" si="19"/>
        <v>0</v>
      </c>
      <c r="AD88" s="235">
        <f>SUM(AD83:AD87)</f>
        <v>13</v>
      </c>
      <c r="AE88" s="314"/>
    </row>
    <row r="89" spans="1:30" ht="15.75" thickBot="1">
      <c r="A89" s="257" t="s">
        <v>99</v>
      </c>
      <c r="B89" s="256" t="s">
        <v>89</v>
      </c>
      <c r="C89" s="4"/>
      <c r="D89" s="4"/>
      <c r="E89" s="96">
        <v>0</v>
      </c>
      <c r="F89" s="96">
        <v>0</v>
      </c>
      <c r="G89" s="96">
        <v>0</v>
      </c>
      <c r="H89" s="96">
        <v>2</v>
      </c>
      <c r="I89" s="96"/>
      <c r="J89" s="96"/>
      <c r="K89" s="5"/>
      <c r="L89"/>
      <c r="M89"/>
      <c r="N89"/>
      <c r="O89"/>
      <c r="P89"/>
      <c r="Q89" s="245">
        <f t="shared" si="10"/>
        <v>2</v>
      </c>
      <c r="R89" s="208">
        <v>6</v>
      </c>
      <c r="S89" s="209">
        <v>6</v>
      </c>
      <c r="T89" s="209">
        <v>4</v>
      </c>
      <c r="U89" s="209">
        <v>3</v>
      </c>
      <c r="V89" s="209"/>
      <c r="W89" s="209"/>
      <c r="X89" s="5"/>
      <c r="Y89"/>
      <c r="Z89"/>
      <c r="AA89"/>
      <c r="AB89"/>
      <c r="AC89"/>
      <c r="AD89" s="245">
        <f t="shared" si="15"/>
        <v>19</v>
      </c>
    </row>
    <row r="90" spans="1:30" ht="15.75" thickBot="1">
      <c r="A90" s="257" t="s">
        <v>99</v>
      </c>
      <c r="B90" s="256" t="s">
        <v>90</v>
      </c>
      <c r="C90" s="4"/>
      <c r="D90" s="4"/>
      <c r="E90" s="96">
        <v>2</v>
      </c>
      <c r="F90" s="96">
        <v>0</v>
      </c>
      <c r="G90" s="96">
        <v>0</v>
      </c>
      <c r="H90" s="96">
        <v>0</v>
      </c>
      <c r="I90" s="96"/>
      <c r="J90" s="96"/>
      <c r="K90" s="5"/>
      <c r="L90"/>
      <c r="M90"/>
      <c r="N90"/>
      <c r="O90"/>
      <c r="P90"/>
      <c r="Q90" s="245">
        <f t="shared" si="10"/>
        <v>2</v>
      </c>
      <c r="R90" s="210">
        <v>1</v>
      </c>
      <c r="S90" s="211"/>
      <c r="T90" s="211"/>
      <c r="U90" s="211"/>
      <c r="V90" s="211"/>
      <c r="W90" s="211"/>
      <c r="X90" s="5"/>
      <c r="Y90"/>
      <c r="Z90"/>
      <c r="AA90"/>
      <c r="AB90"/>
      <c r="AC90"/>
      <c r="AD90" s="245">
        <f t="shared" si="15"/>
        <v>1</v>
      </c>
    </row>
    <row r="91" spans="1:30" ht="15.75" thickBot="1">
      <c r="A91" s="257" t="s">
        <v>99</v>
      </c>
      <c r="B91" s="256" t="s">
        <v>91</v>
      </c>
      <c r="C91" s="4"/>
      <c r="D91" s="4"/>
      <c r="E91" s="39"/>
      <c r="F91" s="39"/>
      <c r="G91" s="5"/>
      <c r="H91" s="5"/>
      <c r="I91" s="5"/>
      <c r="J91" s="5"/>
      <c r="K91" s="5"/>
      <c r="L91"/>
      <c r="M91"/>
      <c r="N91"/>
      <c r="O91"/>
      <c r="P91"/>
      <c r="Q91" s="245">
        <f t="shared" si="10"/>
        <v>0</v>
      </c>
      <c r="R91" s="210"/>
      <c r="S91" s="211"/>
      <c r="T91" s="211"/>
      <c r="U91" s="211"/>
      <c r="V91" s="211"/>
      <c r="W91" s="211"/>
      <c r="X91" s="5"/>
      <c r="Y91"/>
      <c r="Z91"/>
      <c r="AA91"/>
      <c r="AB91"/>
      <c r="AC91"/>
      <c r="AD91" s="245">
        <f t="shared" si="15"/>
        <v>0</v>
      </c>
    </row>
    <row r="92" spans="1:30" ht="15.75" thickBot="1">
      <c r="A92" s="257" t="s">
        <v>99</v>
      </c>
      <c r="B92" s="256" t="s">
        <v>92</v>
      </c>
      <c r="C92" s="4"/>
      <c r="D92" s="4"/>
      <c r="E92" s="97">
        <v>1</v>
      </c>
      <c r="F92" s="97">
        <v>1</v>
      </c>
      <c r="G92" s="97">
        <v>1</v>
      </c>
      <c r="H92" s="97">
        <v>2</v>
      </c>
      <c r="I92" s="97"/>
      <c r="J92" s="97"/>
      <c r="K92" s="5"/>
      <c r="L92"/>
      <c r="M92"/>
      <c r="N92"/>
      <c r="O92"/>
      <c r="P92"/>
      <c r="Q92" s="245">
        <f t="shared" si="10"/>
        <v>5</v>
      </c>
      <c r="R92" s="210">
        <v>3</v>
      </c>
      <c r="S92" s="211">
        <v>2</v>
      </c>
      <c r="T92" s="211"/>
      <c r="U92" s="211">
        <v>2</v>
      </c>
      <c r="V92" s="211"/>
      <c r="W92" s="211"/>
      <c r="X92" s="5"/>
      <c r="Y92"/>
      <c r="Z92"/>
      <c r="AA92"/>
      <c r="AB92"/>
      <c r="AC92"/>
      <c r="AD92" s="245">
        <f t="shared" si="15"/>
        <v>7</v>
      </c>
    </row>
    <row r="93" spans="1:30" ht="15.75" thickBot="1">
      <c r="A93" s="257" t="s">
        <v>99</v>
      </c>
      <c r="B93" s="256" t="s">
        <v>93</v>
      </c>
      <c r="C93" s="4"/>
      <c r="D93" s="4"/>
      <c r="E93" s="97">
        <v>1</v>
      </c>
      <c r="F93" s="97">
        <v>0</v>
      </c>
      <c r="G93" s="97">
        <v>0</v>
      </c>
      <c r="H93" s="97">
        <v>1</v>
      </c>
      <c r="I93" s="97"/>
      <c r="J93" s="97"/>
      <c r="K93" s="5"/>
      <c r="L93"/>
      <c r="M93"/>
      <c r="N93"/>
      <c r="O93"/>
      <c r="P93"/>
      <c r="Q93" s="245">
        <f t="shared" si="10"/>
        <v>2</v>
      </c>
      <c r="R93" s="210"/>
      <c r="S93" s="211">
        <v>1</v>
      </c>
      <c r="T93" s="211"/>
      <c r="U93" s="211">
        <v>1</v>
      </c>
      <c r="V93" s="211"/>
      <c r="W93" s="211"/>
      <c r="X93" s="5"/>
      <c r="Y93"/>
      <c r="Z93"/>
      <c r="AA93"/>
      <c r="AB93"/>
      <c r="AC93"/>
      <c r="AD93" s="245">
        <f t="shared" si="15"/>
        <v>2</v>
      </c>
    </row>
    <row r="94" spans="1:30" ht="15.75" thickBot="1">
      <c r="A94" s="257" t="s">
        <v>99</v>
      </c>
      <c r="B94" s="256" t="s">
        <v>94</v>
      </c>
      <c r="C94" s="4"/>
      <c r="D94" s="4"/>
      <c r="E94" s="97">
        <v>0</v>
      </c>
      <c r="F94" s="97"/>
      <c r="G94" s="97">
        <v>0</v>
      </c>
      <c r="H94" s="97">
        <v>0</v>
      </c>
      <c r="I94" s="97"/>
      <c r="J94" s="97"/>
      <c r="K94" s="5"/>
      <c r="L94"/>
      <c r="M94"/>
      <c r="N94"/>
      <c r="O94"/>
      <c r="P94"/>
      <c r="Q94" s="245">
        <f t="shared" si="10"/>
        <v>0</v>
      </c>
      <c r="R94" s="210"/>
      <c r="S94" s="211"/>
      <c r="T94" s="211"/>
      <c r="U94" s="211"/>
      <c r="V94" s="211"/>
      <c r="W94" s="211"/>
      <c r="X94" s="5"/>
      <c r="Y94"/>
      <c r="Z94"/>
      <c r="AA94"/>
      <c r="AB94"/>
      <c r="AC94"/>
      <c r="AD94" s="245">
        <f t="shared" si="15"/>
        <v>0</v>
      </c>
    </row>
    <row r="95" spans="1:30" ht="15.75" thickBot="1">
      <c r="A95" s="257" t="s">
        <v>99</v>
      </c>
      <c r="B95" s="256" t="s">
        <v>95</v>
      </c>
      <c r="C95" s="4"/>
      <c r="D95" s="4"/>
      <c r="E95" s="97">
        <v>4</v>
      </c>
      <c r="F95" s="97">
        <v>2</v>
      </c>
      <c r="G95" s="97">
        <v>1</v>
      </c>
      <c r="H95" s="97">
        <v>1</v>
      </c>
      <c r="I95" s="97"/>
      <c r="J95" s="97"/>
      <c r="K95" s="5"/>
      <c r="L95"/>
      <c r="M95"/>
      <c r="N95"/>
      <c r="O95"/>
      <c r="P95"/>
      <c r="Q95" s="245">
        <f t="shared" si="10"/>
        <v>8</v>
      </c>
      <c r="R95" s="210"/>
      <c r="S95" s="211"/>
      <c r="T95" s="211">
        <v>2</v>
      </c>
      <c r="U95" s="211"/>
      <c r="V95" s="211"/>
      <c r="W95" s="211"/>
      <c r="X95" s="5"/>
      <c r="Y95"/>
      <c r="Z95"/>
      <c r="AA95"/>
      <c r="AB95"/>
      <c r="AC95"/>
      <c r="AD95" s="245">
        <f t="shared" si="15"/>
        <v>2</v>
      </c>
    </row>
    <row r="96" spans="1:30" ht="15.75" thickBot="1">
      <c r="A96" s="257" t="s">
        <v>99</v>
      </c>
      <c r="B96" s="256" t="s">
        <v>96</v>
      </c>
      <c r="C96" s="4"/>
      <c r="D96" s="4"/>
      <c r="E96" s="98">
        <v>0</v>
      </c>
      <c r="F96" s="98">
        <v>1</v>
      </c>
      <c r="G96" s="98">
        <v>2</v>
      </c>
      <c r="H96" s="98">
        <v>2</v>
      </c>
      <c r="I96" s="98"/>
      <c r="J96" s="98"/>
      <c r="K96" s="5"/>
      <c r="L96"/>
      <c r="M96"/>
      <c r="N96"/>
      <c r="O96"/>
      <c r="P96"/>
      <c r="Q96" s="245">
        <f t="shared" si="10"/>
        <v>5</v>
      </c>
      <c r="R96" s="210"/>
      <c r="S96" s="211"/>
      <c r="T96" s="211">
        <v>1</v>
      </c>
      <c r="U96" s="211">
        <v>1</v>
      </c>
      <c r="V96" s="211"/>
      <c r="W96" s="211"/>
      <c r="X96" s="5"/>
      <c r="Y96"/>
      <c r="Z96"/>
      <c r="AA96"/>
      <c r="AB96"/>
      <c r="AC96"/>
      <c r="AD96" s="245">
        <f t="shared" si="15"/>
        <v>2</v>
      </c>
    </row>
    <row r="97" spans="1:30" ht="15.75" thickBot="1">
      <c r="A97" s="257" t="s">
        <v>99</v>
      </c>
      <c r="B97" s="256" t="s">
        <v>97</v>
      </c>
      <c r="C97" s="4"/>
      <c r="D97" s="4"/>
      <c r="E97" s="98">
        <v>0</v>
      </c>
      <c r="F97" s="98">
        <v>0</v>
      </c>
      <c r="G97" s="98">
        <v>0</v>
      </c>
      <c r="H97" s="98">
        <v>1</v>
      </c>
      <c r="I97" s="98"/>
      <c r="J97" s="98"/>
      <c r="K97" s="5"/>
      <c r="L97"/>
      <c r="M97"/>
      <c r="N97"/>
      <c r="O97"/>
      <c r="P97"/>
      <c r="Q97" s="245">
        <f t="shared" si="10"/>
        <v>1</v>
      </c>
      <c r="R97" s="210"/>
      <c r="S97" s="211"/>
      <c r="T97" s="211">
        <v>1</v>
      </c>
      <c r="U97" s="211">
        <v>1</v>
      </c>
      <c r="V97" s="211"/>
      <c r="W97" s="211"/>
      <c r="X97" s="5"/>
      <c r="Y97"/>
      <c r="Z97"/>
      <c r="AA97"/>
      <c r="AB97"/>
      <c r="AC97"/>
      <c r="AD97" s="245">
        <f t="shared" si="15"/>
        <v>2</v>
      </c>
    </row>
    <row r="98" spans="1:30" ht="15.75" thickBot="1">
      <c r="A98" s="257" t="s">
        <v>99</v>
      </c>
      <c r="B98" s="256" t="s">
        <v>98</v>
      </c>
      <c r="C98" s="4"/>
      <c r="D98" s="4"/>
      <c r="E98" s="98">
        <v>0</v>
      </c>
      <c r="F98" s="98">
        <v>0</v>
      </c>
      <c r="G98" s="98">
        <v>1</v>
      </c>
      <c r="H98" s="98">
        <v>0</v>
      </c>
      <c r="I98" s="98"/>
      <c r="J98" s="98"/>
      <c r="K98" s="5"/>
      <c r="L98"/>
      <c r="M98"/>
      <c r="N98"/>
      <c r="O98"/>
      <c r="P98"/>
      <c r="Q98" s="245">
        <f t="shared" si="10"/>
        <v>1</v>
      </c>
      <c r="R98" s="210"/>
      <c r="S98" s="211"/>
      <c r="T98" s="211"/>
      <c r="U98" s="211"/>
      <c r="V98" s="211"/>
      <c r="W98" s="211"/>
      <c r="X98" s="5"/>
      <c r="Y98"/>
      <c r="Z98"/>
      <c r="AA98"/>
      <c r="AB98"/>
      <c r="AC98"/>
      <c r="AD98" s="245">
        <f t="shared" si="15"/>
        <v>0</v>
      </c>
    </row>
    <row r="99" spans="1:31" ht="15.75" thickBot="1">
      <c r="A99" s="356" t="s">
        <v>162</v>
      </c>
      <c r="B99" s="357"/>
      <c r="C99" s="232">
        <f>+D99/'Metas Muni'!J14</f>
        <v>0.9774436090225564</v>
      </c>
      <c r="D99" s="233">
        <f>+Q99/AD99</f>
        <v>0.7428571428571429</v>
      </c>
      <c r="E99" s="235">
        <f>SUM(E89:E98)</f>
        <v>8</v>
      </c>
      <c r="F99" s="235">
        <f aca="true" t="shared" si="20" ref="F99:P99">SUM(F89:F98)</f>
        <v>4</v>
      </c>
      <c r="G99" s="235">
        <f t="shared" si="20"/>
        <v>5</v>
      </c>
      <c r="H99" s="235">
        <f t="shared" si="20"/>
        <v>9</v>
      </c>
      <c r="I99" s="235">
        <f t="shared" si="20"/>
        <v>0</v>
      </c>
      <c r="J99" s="235">
        <f t="shared" si="20"/>
        <v>0</v>
      </c>
      <c r="K99" s="235">
        <f t="shared" si="20"/>
        <v>0</v>
      </c>
      <c r="L99" s="235">
        <f t="shared" si="20"/>
        <v>0</v>
      </c>
      <c r="M99" s="235">
        <f t="shared" si="20"/>
        <v>0</v>
      </c>
      <c r="N99" s="235">
        <f t="shared" si="20"/>
        <v>0</v>
      </c>
      <c r="O99" s="235">
        <f t="shared" si="20"/>
        <v>0</v>
      </c>
      <c r="P99" s="235">
        <f t="shared" si="20"/>
        <v>0</v>
      </c>
      <c r="Q99" s="235">
        <f>SUM(Q89:Q98)</f>
        <v>26</v>
      </c>
      <c r="R99" s="235">
        <f>SUM(R89:R98)</f>
        <v>10</v>
      </c>
      <c r="S99" s="235">
        <f aca="true" t="shared" si="21" ref="S99:AC99">SUM(S89:S98)</f>
        <v>9</v>
      </c>
      <c r="T99" s="235">
        <f t="shared" si="21"/>
        <v>8</v>
      </c>
      <c r="U99" s="235">
        <f t="shared" si="21"/>
        <v>8</v>
      </c>
      <c r="V99" s="235">
        <f t="shared" si="21"/>
        <v>0</v>
      </c>
      <c r="W99" s="235">
        <f t="shared" si="21"/>
        <v>0</v>
      </c>
      <c r="X99" s="235">
        <f t="shared" si="21"/>
        <v>0</v>
      </c>
      <c r="Y99" s="235">
        <f t="shared" si="21"/>
        <v>0</v>
      </c>
      <c r="Z99" s="235">
        <f t="shared" si="21"/>
        <v>0</v>
      </c>
      <c r="AA99" s="235">
        <f t="shared" si="21"/>
        <v>0</v>
      </c>
      <c r="AB99" s="235">
        <f t="shared" si="21"/>
        <v>0</v>
      </c>
      <c r="AC99" s="235">
        <f t="shared" si="21"/>
        <v>0</v>
      </c>
      <c r="AD99" s="235">
        <f>SUM(AD89:AD98)</f>
        <v>35</v>
      </c>
      <c r="AE99" s="314"/>
    </row>
    <row r="100" spans="1:30" ht="15.75" thickBot="1">
      <c r="A100" s="257" t="s">
        <v>116</v>
      </c>
      <c r="B100" s="256" t="s">
        <v>100</v>
      </c>
      <c r="C100" s="4"/>
      <c r="D100" s="4"/>
      <c r="E100" s="99">
        <v>9</v>
      </c>
      <c r="F100" s="99">
        <v>4</v>
      </c>
      <c r="G100" s="99">
        <v>1</v>
      </c>
      <c r="H100" s="99">
        <v>2</v>
      </c>
      <c r="I100" s="99"/>
      <c r="J100" s="99"/>
      <c r="K100" s="5"/>
      <c r="L100"/>
      <c r="M100"/>
      <c r="N100"/>
      <c r="O100"/>
      <c r="P100"/>
      <c r="Q100" s="245">
        <f aca="true" t="shared" si="22" ref="Q100:Q115">SUM(E100:P100)</f>
        <v>16</v>
      </c>
      <c r="R100" s="212">
        <v>2</v>
      </c>
      <c r="S100" s="213">
        <v>2</v>
      </c>
      <c r="T100" s="213">
        <v>8</v>
      </c>
      <c r="U100" s="213">
        <v>7</v>
      </c>
      <c r="V100" s="213"/>
      <c r="W100" s="213"/>
      <c r="X100" s="5"/>
      <c r="Y100"/>
      <c r="Z100"/>
      <c r="AA100"/>
      <c r="AB100"/>
      <c r="AC100"/>
      <c r="AD100" s="245">
        <f t="shared" si="15"/>
        <v>19</v>
      </c>
    </row>
    <row r="101" spans="1:30" ht="15.75" thickBot="1">
      <c r="A101" s="257" t="s">
        <v>116</v>
      </c>
      <c r="B101" s="256" t="s">
        <v>101</v>
      </c>
      <c r="C101" s="4"/>
      <c r="D101" s="4"/>
      <c r="E101" s="99">
        <v>20</v>
      </c>
      <c r="F101" s="99">
        <v>31</v>
      </c>
      <c r="G101" s="99">
        <v>31</v>
      </c>
      <c r="H101" s="99">
        <v>24</v>
      </c>
      <c r="I101" s="99"/>
      <c r="J101" s="99"/>
      <c r="K101" s="5"/>
      <c r="L101"/>
      <c r="M101"/>
      <c r="N101"/>
      <c r="O101"/>
      <c r="P101"/>
      <c r="Q101" s="245">
        <f t="shared" si="22"/>
        <v>106</v>
      </c>
      <c r="R101" s="214">
        <v>30</v>
      </c>
      <c r="S101" s="215">
        <v>27</v>
      </c>
      <c r="T101" s="215">
        <v>37</v>
      </c>
      <c r="U101" s="215">
        <v>20</v>
      </c>
      <c r="V101" s="215"/>
      <c r="W101" s="215"/>
      <c r="X101" s="5"/>
      <c r="Y101"/>
      <c r="Z101"/>
      <c r="AA101"/>
      <c r="AB101"/>
      <c r="AC101"/>
      <c r="AD101" s="245">
        <f t="shared" si="15"/>
        <v>114</v>
      </c>
    </row>
    <row r="102" spans="1:30" ht="15.75" thickBot="1">
      <c r="A102" s="257" t="s">
        <v>116</v>
      </c>
      <c r="B102" s="256" t="s">
        <v>102</v>
      </c>
      <c r="C102" s="4"/>
      <c r="D102" s="4"/>
      <c r="E102" s="99">
        <v>33</v>
      </c>
      <c r="F102" s="99">
        <v>42</v>
      </c>
      <c r="G102" s="99">
        <v>59</v>
      </c>
      <c r="H102" s="99">
        <v>47</v>
      </c>
      <c r="I102" s="99"/>
      <c r="J102" s="99"/>
      <c r="K102" s="5"/>
      <c r="L102"/>
      <c r="M102"/>
      <c r="N102"/>
      <c r="O102"/>
      <c r="P102"/>
      <c r="Q102" s="245">
        <f t="shared" si="22"/>
        <v>181</v>
      </c>
      <c r="R102" s="214">
        <v>57</v>
      </c>
      <c r="S102" s="215">
        <v>37</v>
      </c>
      <c r="T102" s="215">
        <v>66</v>
      </c>
      <c r="U102" s="215">
        <v>43</v>
      </c>
      <c r="V102" s="215"/>
      <c r="W102" s="215"/>
      <c r="X102" s="5"/>
      <c r="Y102"/>
      <c r="Z102"/>
      <c r="AA102"/>
      <c r="AB102"/>
      <c r="AC102"/>
      <c r="AD102" s="245">
        <f t="shared" si="15"/>
        <v>203</v>
      </c>
    </row>
    <row r="103" spans="1:30" ht="15.75" thickBot="1">
      <c r="A103" s="257" t="s">
        <v>116</v>
      </c>
      <c r="B103" s="256" t="s">
        <v>103</v>
      </c>
      <c r="C103" s="4"/>
      <c r="D103" s="4"/>
      <c r="E103" s="99">
        <v>2</v>
      </c>
      <c r="F103" s="99">
        <v>6</v>
      </c>
      <c r="G103" s="99">
        <v>6</v>
      </c>
      <c r="H103" s="99">
        <v>1</v>
      </c>
      <c r="I103" s="99"/>
      <c r="J103" s="99"/>
      <c r="K103" s="5"/>
      <c r="L103"/>
      <c r="M103"/>
      <c r="N103"/>
      <c r="O103"/>
      <c r="P103"/>
      <c r="Q103" s="245">
        <f t="shared" si="22"/>
        <v>15</v>
      </c>
      <c r="R103" s="214">
        <v>5</v>
      </c>
      <c r="S103" s="215">
        <v>6</v>
      </c>
      <c r="T103" s="215">
        <v>5</v>
      </c>
      <c r="U103" s="215">
        <v>4</v>
      </c>
      <c r="V103" s="215"/>
      <c r="W103" s="215"/>
      <c r="X103" s="5"/>
      <c r="Y103"/>
      <c r="Z103"/>
      <c r="AA103"/>
      <c r="AB103"/>
      <c r="AC103"/>
      <c r="AD103" s="245">
        <f t="shared" si="15"/>
        <v>20</v>
      </c>
    </row>
    <row r="104" spans="1:30" ht="15.75" thickBot="1">
      <c r="A104" s="257" t="s">
        <v>116</v>
      </c>
      <c r="B104" s="256" t="s">
        <v>104</v>
      </c>
      <c r="C104" s="4"/>
      <c r="D104" s="4"/>
      <c r="E104" s="99">
        <v>0</v>
      </c>
      <c r="F104" s="99">
        <v>0</v>
      </c>
      <c r="G104" s="99"/>
      <c r="H104" s="99"/>
      <c r="I104" s="99"/>
      <c r="J104" s="99"/>
      <c r="K104" s="5"/>
      <c r="L104"/>
      <c r="M104"/>
      <c r="N104"/>
      <c r="O104"/>
      <c r="P104"/>
      <c r="Q104" s="245">
        <f t="shared" si="22"/>
        <v>0</v>
      </c>
      <c r="R104" s="214">
        <v>1</v>
      </c>
      <c r="S104" s="215"/>
      <c r="T104" s="215">
        <v>3</v>
      </c>
      <c r="U104" s="215">
        <v>1</v>
      </c>
      <c r="V104" s="215"/>
      <c r="W104" s="215"/>
      <c r="X104" s="5"/>
      <c r="Y104"/>
      <c r="Z104"/>
      <c r="AA104"/>
      <c r="AB104"/>
      <c r="AC104"/>
      <c r="AD104" s="245">
        <f t="shared" si="15"/>
        <v>5</v>
      </c>
    </row>
    <row r="105" spans="1:30" ht="15.75" thickBot="1">
      <c r="A105" s="257" t="s">
        <v>116</v>
      </c>
      <c r="B105" s="256" t="s">
        <v>105</v>
      </c>
      <c r="C105" s="4"/>
      <c r="D105" s="4"/>
      <c r="E105" s="99"/>
      <c r="F105" s="99">
        <v>1</v>
      </c>
      <c r="G105" s="99">
        <v>1</v>
      </c>
      <c r="H105" s="99">
        <v>0</v>
      </c>
      <c r="I105" s="99"/>
      <c r="J105" s="99"/>
      <c r="K105" s="5"/>
      <c r="L105"/>
      <c r="M105"/>
      <c r="N105"/>
      <c r="O105"/>
      <c r="P105"/>
      <c r="Q105" s="245">
        <f t="shared" si="22"/>
        <v>2</v>
      </c>
      <c r="R105" s="214">
        <v>1</v>
      </c>
      <c r="S105" s="215"/>
      <c r="T105" s="215">
        <v>2</v>
      </c>
      <c r="U105" s="215">
        <v>2</v>
      </c>
      <c r="V105" s="215"/>
      <c r="W105" s="215"/>
      <c r="X105" s="5"/>
      <c r="Y105"/>
      <c r="Z105"/>
      <c r="AA105"/>
      <c r="AB105"/>
      <c r="AC105"/>
      <c r="AD105" s="245">
        <f t="shared" si="15"/>
        <v>5</v>
      </c>
    </row>
    <row r="106" spans="1:30" ht="15.75" thickBot="1">
      <c r="A106" s="257" t="s">
        <v>116</v>
      </c>
      <c r="B106" s="256" t="s">
        <v>106</v>
      </c>
      <c r="C106" s="4"/>
      <c r="D106" s="4"/>
      <c r="E106" s="99"/>
      <c r="F106" s="99">
        <v>0</v>
      </c>
      <c r="G106" s="99"/>
      <c r="H106" s="99"/>
      <c r="I106" s="99"/>
      <c r="J106" s="99"/>
      <c r="K106" s="5"/>
      <c r="L106"/>
      <c r="M106"/>
      <c r="N106"/>
      <c r="O106"/>
      <c r="P106"/>
      <c r="Q106" s="245">
        <f t="shared" si="22"/>
        <v>0</v>
      </c>
      <c r="R106" s="214">
        <v>1</v>
      </c>
      <c r="S106" s="215"/>
      <c r="T106" s="215"/>
      <c r="U106" s="215"/>
      <c r="V106" s="215"/>
      <c r="W106" s="215"/>
      <c r="X106" s="5"/>
      <c r="Y106"/>
      <c r="Z106"/>
      <c r="AA106"/>
      <c r="AB106"/>
      <c r="AC106"/>
      <c r="AD106" s="245">
        <f t="shared" si="15"/>
        <v>1</v>
      </c>
    </row>
    <row r="107" spans="1:30" ht="15.75" thickBot="1">
      <c r="A107" s="257" t="s">
        <v>116</v>
      </c>
      <c r="B107" s="256" t="s">
        <v>107</v>
      </c>
      <c r="C107" s="4"/>
      <c r="D107" s="4"/>
      <c r="E107" s="99"/>
      <c r="F107" s="99"/>
      <c r="G107" s="99"/>
      <c r="H107" s="99">
        <v>0</v>
      </c>
      <c r="I107" s="99"/>
      <c r="J107" s="99"/>
      <c r="K107" s="5"/>
      <c r="L107"/>
      <c r="M107"/>
      <c r="N107"/>
      <c r="O107"/>
      <c r="P107"/>
      <c r="Q107" s="245">
        <f t="shared" si="22"/>
        <v>0</v>
      </c>
      <c r="R107" s="214">
        <v>1</v>
      </c>
      <c r="S107" s="215"/>
      <c r="T107" s="215"/>
      <c r="U107" s="215"/>
      <c r="V107" s="215"/>
      <c r="W107" s="215"/>
      <c r="X107" s="5"/>
      <c r="Y107"/>
      <c r="Z107"/>
      <c r="AA107"/>
      <c r="AB107"/>
      <c r="AC107"/>
      <c r="AD107" s="245">
        <f t="shared" si="15"/>
        <v>1</v>
      </c>
    </row>
    <row r="108" spans="1:30" ht="15.75" thickBot="1">
      <c r="A108" s="257" t="s">
        <v>116</v>
      </c>
      <c r="B108" s="256" t="s">
        <v>108</v>
      </c>
      <c r="C108" s="4"/>
      <c r="D108" s="4"/>
      <c r="E108" s="99">
        <v>0</v>
      </c>
      <c r="F108" s="99">
        <v>0</v>
      </c>
      <c r="G108" s="99">
        <v>1</v>
      </c>
      <c r="H108" s="99">
        <v>0</v>
      </c>
      <c r="I108" s="99"/>
      <c r="J108" s="99"/>
      <c r="K108" s="5"/>
      <c r="L108"/>
      <c r="M108"/>
      <c r="N108"/>
      <c r="O108"/>
      <c r="P108"/>
      <c r="Q108" s="245">
        <f t="shared" si="22"/>
        <v>1</v>
      </c>
      <c r="R108" s="214">
        <v>2</v>
      </c>
      <c r="S108" s="215">
        <v>1</v>
      </c>
      <c r="T108" s="215">
        <v>1</v>
      </c>
      <c r="U108" s="215"/>
      <c r="V108" s="215"/>
      <c r="W108" s="215"/>
      <c r="X108" s="5"/>
      <c r="Y108"/>
      <c r="Z108"/>
      <c r="AA108"/>
      <c r="AB108"/>
      <c r="AC108"/>
      <c r="AD108" s="245">
        <f t="shared" si="15"/>
        <v>4</v>
      </c>
    </row>
    <row r="109" spans="1:30" ht="15.75" thickBot="1">
      <c r="A109" s="257" t="s">
        <v>116</v>
      </c>
      <c r="B109" s="256" t="s">
        <v>109</v>
      </c>
      <c r="C109" s="4"/>
      <c r="D109" s="4"/>
      <c r="E109" s="99"/>
      <c r="F109" s="99">
        <v>1</v>
      </c>
      <c r="G109" s="99"/>
      <c r="H109" s="99"/>
      <c r="I109" s="99"/>
      <c r="J109" s="99"/>
      <c r="K109"/>
      <c r="L109"/>
      <c r="M109"/>
      <c r="N109"/>
      <c r="O109"/>
      <c r="P109"/>
      <c r="Q109" s="245">
        <f t="shared" si="22"/>
        <v>1</v>
      </c>
      <c r="R109" s="214"/>
      <c r="S109" s="215">
        <v>1</v>
      </c>
      <c r="T109" s="215"/>
      <c r="U109" s="215">
        <v>1</v>
      </c>
      <c r="V109" s="215"/>
      <c r="W109" s="215"/>
      <c r="X109"/>
      <c r="Y109"/>
      <c r="Z109"/>
      <c r="AA109"/>
      <c r="AB109"/>
      <c r="AC109"/>
      <c r="AD109" s="245">
        <f t="shared" si="15"/>
        <v>2</v>
      </c>
    </row>
    <row r="110" spans="1:30" ht="15.75" thickBot="1">
      <c r="A110" s="257" t="s">
        <v>116</v>
      </c>
      <c r="B110" s="256" t="s">
        <v>110</v>
      </c>
      <c r="C110" s="4"/>
      <c r="D110" s="4"/>
      <c r="E110" s="99"/>
      <c r="F110" s="99"/>
      <c r="G110" s="99"/>
      <c r="H110" s="99"/>
      <c r="I110" s="99"/>
      <c r="J110" s="99"/>
      <c r="K110" s="5"/>
      <c r="L110"/>
      <c r="M110"/>
      <c r="N110"/>
      <c r="O110"/>
      <c r="P110"/>
      <c r="Q110" s="245">
        <f t="shared" si="22"/>
        <v>0</v>
      </c>
      <c r="R110" s="214"/>
      <c r="S110" s="215"/>
      <c r="T110" s="215"/>
      <c r="U110" s="215">
        <v>1</v>
      </c>
      <c r="V110" s="215"/>
      <c r="W110" s="215"/>
      <c r="X110" s="5"/>
      <c r="Y110"/>
      <c r="Z110"/>
      <c r="AA110"/>
      <c r="AB110"/>
      <c r="AC110"/>
      <c r="AD110" s="245">
        <f t="shared" si="15"/>
        <v>1</v>
      </c>
    </row>
    <row r="111" spans="1:30" ht="15.75" thickBot="1">
      <c r="A111" s="257" t="s">
        <v>116</v>
      </c>
      <c r="B111" s="256" t="s">
        <v>111</v>
      </c>
      <c r="C111" s="4"/>
      <c r="D111" s="4"/>
      <c r="E111" s="99"/>
      <c r="F111" s="99"/>
      <c r="G111" s="99"/>
      <c r="H111" s="99"/>
      <c r="I111" s="99"/>
      <c r="J111" s="99"/>
      <c r="K111" s="5"/>
      <c r="L111"/>
      <c r="M111"/>
      <c r="N111"/>
      <c r="O111"/>
      <c r="P111"/>
      <c r="Q111" s="245">
        <f t="shared" si="22"/>
        <v>0</v>
      </c>
      <c r="R111" s="214"/>
      <c r="S111" s="215"/>
      <c r="T111" s="215"/>
      <c r="U111" s="215"/>
      <c r="V111" s="215"/>
      <c r="W111" s="215"/>
      <c r="X111" s="5"/>
      <c r="Y111"/>
      <c r="Z111"/>
      <c r="AA111"/>
      <c r="AB111"/>
      <c r="AC111"/>
      <c r="AD111" s="245">
        <f t="shared" si="15"/>
        <v>0</v>
      </c>
    </row>
    <row r="112" spans="1:30" ht="15.75" thickBot="1">
      <c r="A112" s="257" t="s">
        <v>116</v>
      </c>
      <c r="B112" s="256" t="s">
        <v>112</v>
      </c>
      <c r="C112" s="4"/>
      <c r="D112" s="4"/>
      <c r="E112" s="99">
        <v>3</v>
      </c>
      <c r="F112" s="99">
        <v>3</v>
      </c>
      <c r="G112" s="99">
        <v>2</v>
      </c>
      <c r="H112" s="99">
        <v>0</v>
      </c>
      <c r="I112" s="99"/>
      <c r="J112" s="99"/>
      <c r="K112" s="5"/>
      <c r="L112"/>
      <c r="M112"/>
      <c r="N112"/>
      <c r="O112"/>
      <c r="P112"/>
      <c r="Q112" s="245">
        <f t="shared" si="22"/>
        <v>8</v>
      </c>
      <c r="R112" s="214"/>
      <c r="S112" s="215">
        <v>2</v>
      </c>
      <c r="T112" s="215">
        <v>3</v>
      </c>
      <c r="U112" s="215"/>
      <c r="V112" s="215"/>
      <c r="W112" s="215"/>
      <c r="X112" s="5"/>
      <c r="Y112"/>
      <c r="Z112"/>
      <c r="AA112"/>
      <c r="AB112"/>
      <c r="AC112"/>
      <c r="AD112" s="245">
        <f t="shared" si="15"/>
        <v>5</v>
      </c>
    </row>
    <row r="113" spans="1:30" ht="15.75" thickBot="1">
      <c r="A113" s="257" t="s">
        <v>116</v>
      </c>
      <c r="B113" s="256" t="s">
        <v>113</v>
      </c>
      <c r="C113" s="4"/>
      <c r="D113" s="4"/>
      <c r="E113" s="99">
        <v>0</v>
      </c>
      <c r="F113" s="99">
        <v>3</v>
      </c>
      <c r="G113" s="99">
        <v>1</v>
      </c>
      <c r="H113" s="99"/>
      <c r="I113" s="99"/>
      <c r="J113" s="99"/>
      <c r="K113" s="5"/>
      <c r="L113"/>
      <c r="M113"/>
      <c r="N113"/>
      <c r="O113"/>
      <c r="P113"/>
      <c r="Q113" s="245">
        <f t="shared" si="22"/>
        <v>4</v>
      </c>
      <c r="R113" s="214">
        <v>1</v>
      </c>
      <c r="S113" s="215"/>
      <c r="T113" s="215">
        <v>2</v>
      </c>
      <c r="U113" s="215"/>
      <c r="V113" s="215"/>
      <c r="W113" s="215"/>
      <c r="X113" s="5"/>
      <c r="Y113"/>
      <c r="Z113"/>
      <c r="AA113"/>
      <c r="AB113"/>
      <c r="AC113"/>
      <c r="AD113" s="245">
        <f t="shared" si="15"/>
        <v>3</v>
      </c>
    </row>
    <row r="114" spans="1:30" ht="15.75" thickBot="1">
      <c r="A114" s="257" t="s">
        <v>116</v>
      </c>
      <c r="B114" s="256" t="s">
        <v>114</v>
      </c>
      <c r="C114" s="4"/>
      <c r="D114" s="4"/>
      <c r="E114" s="99">
        <v>13</v>
      </c>
      <c r="F114" s="99">
        <v>7</v>
      </c>
      <c r="G114" s="99">
        <v>1</v>
      </c>
      <c r="H114" s="99">
        <v>1</v>
      </c>
      <c r="I114" s="99"/>
      <c r="J114" s="99"/>
      <c r="K114" s="5"/>
      <c r="L114"/>
      <c r="M114"/>
      <c r="N114"/>
      <c r="O114"/>
      <c r="P114"/>
      <c r="Q114" s="245">
        <f t="shared" si="22"/>
        <v>22</v>
      </c>
      <c r="R114" s="214">
        <v>10</v>
      </c>
      <c r="S114" s="215">
        <v>7</v>
      </c>
      <c r="T114" s="215">
        <v>8</v>
      </c>
      <c r="U114" s="215">
        <v>9</v>
      </c>
      <c r="V114" s="215"/>
      <c r="W114" s="215"/>
      <c r="X114" s="5"/>
      <c r="Y114"/>
      <c r="Z114"/>
      <c r="AA114"/>
      <c r="AB114"/>
      <c r="AC114"/>
      <c r="AD114" s="245">
        <f>SUM(R114:AC114)</f>
        <v>34</v>
      </c>
    </row>
    <row r="115" spans="1:30" ht="15.75" thickBot="1">
      <c r="A115" s="257" t="s">
        <v>116</v>
      </c>
      <c r="B115" s="256" t="s">
        <v>115</v>
      </c>
      <c r="C115" s="4"/>
      <c r="D115" s="4"/>
      <c r="E115" s="99">
        <v>1</v>
      </c>
      <c r="F115" s="99">
        <v>0</v>
      </c>
      <c r="G115" s="99">
        <v>5</v>
      </c>
      <c r="H115" s="99">
        <v>3</v>
      </c>
      <c r="I115" s="99"/>
      <c r="J115" s="99"/>
      <c r="K115" s="5"/>
      <c r="L115"/>
      <c r="M115"/>
      <c r="N115"/>
      <c r="O115"/>
      <c r="P115"/>
      <c r="Q115" s="245">
        <f t="shared" si="22"/>
        <v>9</v>
      </c>
      <c r="R115" s="214">
        <v>4</v>
      </c>
      <c r="S115" s="215">
        <v>4</v>
      </c>
      <c r="T115" s="215">
        <v>5</v>
      </c>
      <c r="U115" s="215">
        <v>5</v>
      </c>
      <c r="V115" s="215"/>
      <c r="W115" s="215"/>
      <c r="X115" s="5"/>
      <c r="Y115"/>
      <c r="Z115"/>
      <c r="AA115"/>
      <c r="AB115"/>
      <c r="AC115"/>
      <c r="AD115" s="245">
        <f>SUM(R115:AC115)</f>
        <v>18</v>
      </c>
    </row>
    <row r="116" spans="1:31" ht="15.75" thickBot="1">
      <c r="A116" s="356" t="s">
        <v>163</v>
      </c>
      <c r="B116" s="357"/>
      <c r="C116" s="232">
        <f>+D116/'Metas Muni'!J15</f>
        <v>1.104053236539625</v>
      </c>
      <c r="D116" s="233">
        <f>+Q116/AD116</f>
        <v>0.8390804597701149</v>
      </c>
      <c r="E116" s="235">
        <f aca="true" t="shared" si="23" ref="E116:AD116">SUM(E100:E115)</f>
        <v>81</v>
      </c>
      <c r="F116" s="235">
        <f t="shared" si="23"/>
        <v>98</v>
      </c>
      <c r="G116" s="235">
        <f t="shared" si="23"/>
        <v>108</v>
      </c>
      <c r="H116" s="235">
        <f t="shared" si="23"/>
        <v>78</v>
      </c>
      <c r="I116" s="235">
        <f t="shared" si="23"/>
        <v>0</v>
      </c>
      <c r="J116" s="235">
        <f t="shared" si="23"/>
        <v>0</v>
      </c>
      <c r="K116" s="235">
        <f t="shared" si="23"/>
        <v>0</v>
      </c>
      <c r="L116" s="235">
        <f t="shared" si="23"/>
        <v>0</v>
      </c>
      <c r="M116" s="235">
        <f t="shared" si="23"/>
        <v>0</v>
      </c>
      <c r="N116" s="235">
        <f t="shared" si="23"/>
        <v>0</v>
      </c>
      <c r="O116" s="235">
        <f t="shared" si="23"/>
        <v>0</v>
      </c>
      <c r="P116" s="235">
        <f t="shared" si="23"/>
        <v>0</v>
      </c>
      <c r="Q116" s="235">
        <f t="shared" si="23"/>
        <v>365</v>
      </c>
      <c r="R116" s="235">
        <f t="shared" si="23"/>
        <v>115</v>
      </c>
      <c r="S116" s="235">
        <f t="shared" si="23"/>
        <v>87</v>
      </c>
      <c r="T116" s="235">
        <f t="shared" si="23"/>
        <v>140</v>
      </c>
      <c r="U116" s="235">
        <f t="shared" si="23"/>
        <v>93</v>
      </c>
      <c r="V116" s="235">
        <f t="shared" si="23"/>
        <v>0</v>
      </c>
      <c r="W116" s="235">
        <f t="shared" si="23"/>
        <v>0</v>
      </c>
      <c r="X116" s="235">
        <f t="shared" si="23"/>
        <v>0</v>
      </c>
      <c r="Y116" s="235">
        <f t="shared" si="23"/>
        <v>0</v>
      </c>
      <c r="Z116" s="235">
        <f t="shared" si="23"/>
        <v>0</v>
      </c>
      <c r="AA116" s="235">
        <f t="shared" si="23"/>
        <v>0</v>
      </c>
      <c r="AB116" s="235">
        <f t="shared" si="23"/>
        <v>0</v>
      </c>
      <c r="AC116" s="235">
        <f t="shared" si="23"/>
        <v>0</v>
      </c>
      <c r="AD116" s="235">
        <f t="shared" si="23"/>
        <v>435</v>
      </c>
      <c r="AE116" s="314"/>
    </row>
    <row r="117" spans="1:30" ht="15.75" thickBot="1">
      <c r="A117" s="257" t="s">
        <v>129</v>
      </c>
      <c r="B117" s="256" t="s">
        <v>117</v>
      </c>
      <c r="C117" s="4"/>
      <c r="D117" s="4"/>
      <c r="E117" s="39"/>
      <c r="F117" s="39">
        <v>0</v>
      </c>
      <c r="G117" s="5">
        <v>0</v>
      </c>
      <c r="H117" s="5"/>
      <c r="I117" s="5"/>
      <c r="J117" s="5"/>
      <c r="K117" s="5"/>
      <c r="L117"/>
      <c r="M117"/>
      <c r="N117"/>
      <c r="O117"/>
      <c r="P117"/>
      <c r="Q117" s="245">
        <f aca="true" t="shared" si="24" ref="Q117:Q154">SUM(E117:P117)</f>
        <v>0</v>
      </c>
      <c r="R117" s="216"/>
      <c r="S117" s="217"/>
      <c r="T117" s="217"/>
      <c r="U117" s="217"/>
      <c r="V117" s="217"/>
      <c r="W117" s="217"/>
      <c r="X117" s="5"/>
      <c r="Y117"/>
      <c r="Z117"/>
      <c r="AA117"/>
      <c r="AB117"/>
      <c r="AC117"/>
      <c r="AD117" s="245">
        <f t="shared" si="15"/>
        <v>0</v>
      </c>
    </row>
    <row r="118" spans="1:30" ht="15.75" thickBot="1">
      <c r="A118" s="257" t="s">
        <v>129</v>
      </c>
      <c r="B118" s="256" t="s">
        <v>118</v>
      </c>
      <c r="C118" s="4"/>
      <c r="D118" s="4"/>
      <c r="E118" s="100"/>
      <c r="F118" s="100"/>
      <c r="G118" s="100">
        <v>0</v>
      </c>
      <c r="H118" s="100">
        <v>1</v>
      </c>
      <c r="I118" s="100"/>
      <c r="J118" s="100"/>
      <c r="K118" s="5"/>
      <c r="L118"/>
      <c r="M118"/>
      <c r="N118"/>
      <c r="O118"/>
      <c r="P118"/>
      <c r="Q118" s="245">
        <f t="shared" si="24"/>
        <v>1</v>
      </c>
      <c r="R118" s="218"/>
      <c r="S118" s="219"/>
      <c r="T118" s="219">
        <v>1</v>
      </c>
      <c r="U118" s="219"/>
      <c r="V118" s="219"/>
      <c r="W118" s="219"/>
      <c r="X118" s="5"/>
      <c r="Y118"/>
      <c r="Z118"/>
      <c r="AA118"/>
      <c r="AB118"/>
      <c r="AC118"/>
      <c r="AD118" s="245">
        <f t="shared" si="15"/>
        <v>1</v>
      </c>
    </row>
    <row r="119" spans="1:30" ht="15.75" thickBot="1">
      <c r="A119" s="257" t="s">
        <v>129</v>
      </c>
      <c r="B119" s="256" t="s">
        <v>119</v>
      </c>
      <c r="C119" s="4"/>
      <c r="D119" s="4"/>
      <c r="E119" s="100"/>
      <c r="F119" s="100"/>
      <c r="G119" s="100"/>
      <c r="H119" s="100"/>
      <c r="I119" s="100"/>
      <c r="J119" s="100"/>
      <c r="K119" s="5"/>
      <c r="L119"/>
      <c r="M119"/>
      <c r="N119"/>
      <c r="O119"/>
      <c r="P119"/>
      <c r="Q119" s="245">
        <f t="shared" si="24"/>
        <v>0</v>
      </c>
      <c r="R119" s="218"/>
      <c r="S119" s="219"/>
      <c r="T119" s="219"/>
      <c r="U119" s="219"/>
      <c r="V119" s="219"/>
      <c r="W119" s="219"/>
      <c r="X119" s="5"/>
      <c r="Y119"/>
      <c r="Z119"/>
      <c r="AA119"/>
      <c r="AB119"/>
      <c r="AC119"/>
      <c r="AD119" s="245">
        <f t="shared" si="15"/>
        <v>0</v>
      </c>
    </row>
    <row r="120" spans="1:30" ht="15.75" thickBot="1">
      <c r="A120" s="257" t="s">
        <v>129</v>
      </c>
      <c r="B120" s="256" t="s">
        <v>120</v>
      </c>
      <c r="C120" s="4"/>
      <c r="D120" s="4"/>
      <c r="E120" s="101">
        <v>1</v>
      </c>
      <c r="F120" s="101"/>
      <c r="G120" s="101"/>
      <c r="H120" s="101"/>
      <c r="I120" s="101"/>
      <c r="J120" s="101"/>
      <c r="K120" s="5"/>
      <c r="L120"/>
      <c r="M120"/>
      <c r="N120"/>
      <c r="O120"/>
      <c r="P120"/>
      <c r="Q120" s="245">
        <f t="shared" si="24"/>
        <v>1</v>
      </c>
      <c r="R120" s="218">
        <v>1</v>
      </c>
      <c r="S120" s="219">
        <v>1</v>
      </c>
      <c r="T120" s="219">
        <v>1</v>
      </c>
      <c r="U120" s="219"/>
      <c r="V120" s="219"/>
      <c r="W120" s="219"/>
      <c r="X120" s="5"/>
      <c r="Y120"/>
      <c r="Z120"/>
      <c r="AA120"/>
      <c r="AB120"/>
      <c r="AC120"/>
      <c r="AD120" s="245">
        <f t="shared" si="15"/>
        <v>3</v>
      </c>
    </row>
    <row r="121" spans="1:30" ht="15.75" thickBot="1">
      <c r="A121" s="257" t="s">
        <v>129</v>
      </c>
      <c r="B121" s="256" t="s">
        <v>121</v>
      </c>
      <c r="C121" s="4"/>
      <c r="D121" s="4"/>
      <c r="E121" s="39"/>
      <c r="F121" s="39"/>
      <c r="G121" s="5"/>
      <c r="H121" s="5"/>
      <c r="I121" s="5"/>
      <c r="J121" s="5"/>
      <c r="K121" s="5"/>
      <c r="L121"/>
      <c r="M121"/>
      <c r="N121"/>
      <c r="O121"/>
      <c r="P121"/>
      <c r="Q121" s="245">
        <f t="shared" si="24"/>
        <v>0</v>
      </c>
      <c r="R121" s="218"/>
      <c r="S121" s="219"/>
      <c r="T121" s="219">
        <v>2</v>
      </c>
      <c r="U121" s="219">
        <v>1</v>
      </c>
      <c r="V121" s="219"/>
      <c r="W121" s="219"/>
      <c r="X121" s="5"/>
      <c r="Y121"/>
      <c r="Z121"/>
      <c r="AA121"/>
      <c r="AB121"/>
      <c r="AC121"/>
      <c r="AD121" s="245">
        <f t="shared" si="15"/>
        <v>3</v>
      </c>
    </row>
    <row r="122" spans="1:30" ht="15.75" thickBot="1">
      <c r="A122" s="257" t="s">
        <v>129</v>
      </c>
      <c r="B122" s="256" t="s">
        <v>122</v>
      </c>
      <c r="C122" s="4"/>
      <c r="D122" s="4"/>
      <c r="E122" s="39">
        <v>0</v>
      </c>
      <c r="F122" s="39"/>
      <c r="G122" s="5"/>
      <c r="H122" s="5"/>
      <c r="I122" s="5"/>
      <c r="J122" s="5"/>
      <c r="K122" s="5"/>
      <c r="L122"/>
      <c r="M122"/>
      <c r="N122"/>
      <c r="O122"/>
      <c r="P122"/>
      <c r="Q122" s="245">
        <f t="shared" si="24"/>
        <v>0</v>
      </c>
      <c r="R122" s="39"/>
      <c r="S122" s="39">
        <v>1</v>
      </c>
      <c r="T122" s="5"/>
      <c r="U122" s="5"/>
      <c r="V122" s="5"/>
      <c r="W122" s="5"/>
      <c r="X122" s="5"/>
      <c r="Y122"/>
      <c r="Z122"/>
      <c r="AA122"/>
      <c r="AB122"/>
      <c r="AC122"/>
      <c r="AD122" s="245">
        <f t="shared" si="15"/>
        <v>1</v>
      </c>
    </row>
    <row r="123" spans="1:30" ht="15.75" thickBot="1">
      <c r="A123" s="257" t="s">
        <v>129</v>
      </c>
      <c r="B123" s="256" t="s">
        <v>123</v>
      </c>
      <c r="C123" s="4"/>
      <c r="D123" s="4"/>
      <c r="E123" s="39"/>
      <c r="F123" s="39"/>
      <c r="G123" s="5"/>
      <c r="H123" s="5"/>
      <c r="I123" s="5"/>
      <c r="J123" s="5"/>
      <c r="K123" s="5"/>
      <c r="L123"/>
      <c r="M123"/>
      <c r="N123"/>
      <c r="O123"/>
      <c r="P123"/>
      <c r="Q123" s="245">
        <f t="shared" si="24"/>
        <v>0</v>
      </c>
      <c r="R123" s="220">
        <v>1</v>
      </c>
      <c r="S123" s="221"/>
      <c r="T123" s="221"/>
      <c r="U123" s="221">
        <v>1</v>
      </c>
      <c r="V123" s="221"/>
      <c r="W123" s="221"/>
      <c r="X123" s="5"/>
      <c r="Y123"/>
      <c r="Z123"/>
      <c r="AA123"/>
      <c r="AB123"/>
      <c r="AC123"/>
      <c r="AD123" s="245">
        <f t="shared" si="15"/>
        <v>2</v>
      </c>
    </row>
    <row r="124" spans="1:30" ht="15.75" thickBot="1">
      <c r="A124" s="257" t="s">
        <v>129</v>
      </c>
      <c r="B124" s="256" t="s">
        <v>124</v>
      </c>
      <c r="C124" s="4"/>
      <c r="D124" s="4"/>
      <c r="E124" s="39"/>
      <c r="F124" s="39"/>
      <c r="G124" s="5"/>
      <c r="H124" s="5"/>
      <c r="I124" s="5"/>
      <c r="J124" s="5"/>
      <c r="K124" s="5"/>
      <c r="L124"/>
      <c r="M124"/>
      <c r="N124"/>
      <c r="O124"/>
      <c r="P124"/>
      <c r="Q124" s="245">
        <f t="shared" si="24"/>
        <v>0</v>
      </c>
      <c r="R124" s="220"/>
      <c r="S124" s="221"/>
      <c r="T124" s="221"/>
      <c r="U124" s="221"/>
      <c r="V124" s="221"/>
      <c r="W124" s="221"/>
      <c r="X124" s="5"/>
      <c r="Y124"/>
      <c r="Z124"/>
      <c r="AA124"/>
      <c r="AB124"/>
      <c r="AC124"/>
      <c r="AD124" s="245">
        <f t="shared" si="15"/>
        <v>0</v>
      </c>
    </row>
    <row r="125" spans="1:30" ht="15.75" thickBot="1">
      <c r="A125" s="257" t="s">
        <v>129</v>
      </c>
      <c r="B125" s="256" t="s">
        <v>125</v>
      </c>
      <c r="C125" s="4"/>
      <c r="D125" s="4"/>
      <c r="E125" s="102"/>
      <c r="F125" s="102"/>
      <c r="G125" s="102">
        <v>1</v>
      </c>
      <c r="H125" s="102">
        <v>2</v>
      </c>
      <c r="I125" s="102"/>
      <c r="J125" s="102"/>
      <c r="K125" s="5"/>
      <c r="L125"/>
      <c r="M125"/>
      <c r="N125"/>
      <c r="O125"/>
      <c r="P125"/>
      <c r="Q125" s="245">
        <f t="shared" si="24"/>
        <v>3</v>
      </c>
      <c r="R125" s="220"/>
      <c r="S125" s="221">
        <v>1</v>
      </c>
      <c r="T125" s="221"/>
      <c r="U125" s="221"/>
      <c r="V125" s="221"/>
      <c r="W125" s="221"/>
      <c r="X125" s="5"/>
      <c r="Y125"/>
      <c r="Z125"/>
      <c r="AA125"/>
      <c r="AB125"/>
      <c r="AC125"/>
      <c r="AD125" s="245">
        <f t="shared" si="15"/>
        <v>1</v>
      </c>
    </row>
    <row r="126" spans="1:30" ht="15.75" thickBot="1">
      <c r="A126" s="257" t="s">
        <v>129</v>
      </c>
      <c r="B126" s="256" t="s">
        <v>126</v>
      </c>
      <c r="C126" s="4"/>
      <c r="D126" s="4"/>
      <c r="E126" s="39"/>
      <c r="F126" s="231"/>
      <c r="G126" s="5"/>
      <c r="H126" s="5"/>
      <c r="I126" s="5"/>
      <c r="J126" s="5"/>
      <c r="K126" s="5"/>
      <c r="L126"/>
      <c r="M126"/>
      <c r="N126"/>
      <c r="O126"/>
      <c r="P126"/>
      <c r="Q126" s="245">
        <f t="shared" si="24"/>
        <v>0</v>
      </c>
      <c r="R126" s="220"/>
      <c r="S126" s="221"/>
      <c r="T126" s="221"/>
      <c r="U126" s="221"/>
      <c r="V126" s="221"/>
      <c r="W126" s="221"/>
      <c r="X126" s="5"/>
      <c r="Y126"/>
      <c r="Z126"/>
      <c r="AA126"/>
      <c r="AB126"/>
      <c r="AC126"/>
      <c r="AD126" s="245">
        <f t="shared" si="15"/>
        <v>0</v>
      </c>
    </row>
    <row r="127" spans="1:30" ht="15.75" thickBot="1">
      <c r="A127" s="257" t="s">
        <v>129</v>
      </c>
      <c r="B127" s="256" t="s">
        <v>127</v>
      </c>
      <c r="C127" s="4"/>
      <c r="D127" s="4"/>
      <c r="E127" s="103"/>
      <c r="F127" s="103"/>
      <c r="G127" s="103"/>
      <c r="H127" s="103"/>
      <c r="I127" s="103"/>
      <c r="J127" s="103"/>
      <c r="K127" s="5"/>
      <c r="L127"/>
      <c r="M127"/>
      <c r="N127"/>
      <c r="O127"/>
      <c r="P127"/>
      <c r="Q127" s="245">
        <f t="shared" si="24"/>
        <v>0</v>
      </c>
      <c r="R127" s="220">
        <v>1</v>
      </c>
      <c r="S127" s="221">
        <v>1</v>
      </c>
      <c r="T127" s="221">
        <v>1</v>
      </c>
      <c r="U127" s="221"/>
      <c r="V127" s="221"/>
      <c r="W127" s="221"/>
      <c r="X127" s="5"/>
      <c r="Y127"/>
      <c r="Z127"/>
      <c r="AA127"/>
      <c r="AB127"/>
      <c r="AC127"/>
      <c r="AD127" s="245">
        <f t="shared" si="15"/>
        <v>3</v>
      </c>
    </row>
    <row r="128" spans="1:30" ht="15.75" thickBot="1">
      <c r="A128" s="257" t="s">
        <v>129</v>
      </c>
      <c r="B128" s="256" t="s">
        <v>128</v>
      </c>
      <c r="C128" s="4"/>
      <c r="D128" s="4"/>
      <c r="E128" s="39">
        <v>0</v>
      </c>
      <c r="F128" s="39"/>
      <c r="G128" s="5"/>
      <c r="H128" s="5"/>
      <c r="I128" s="5"/>
      <c r="J128" s="5"/>
      <c r="K128" s="5"/>
      <c r="L128"/>
      <c r="M128"/>
      <c r="N128"/>
      <c r="O128"/>
      <c r="P128"/>
      <c r="Q128" s="245">
        <f t="shared" si="24"/>
        <v>0</v>
      </c>
      <c r="R128" s="39"/>
      <c r="S128" s="39"/>
      <c r="T128" s="5"/>
      <c r="U128" s="5">
        <v>1</v>
      </c>
      <c r="V128" s="5"/>
      <c r="W128" s="5"/>
      <c r="X128" s="5"/>
      <c r="Y128"/>
      <c r="Z128"/>
      <c r="AA128"/>
      <c r="AB128"/>
      <c r="AC128"/>
      <c r="AD128" s="245">
        <f t="shared" si="15"/>
        <v>1</v>
      </c>
    </row>
    <row r="129" spans="1:31" ht="15.75" thickBot="1">
      <c r="A129" s="356" t="s">
        <v>164</v>
      </c>
      <c r="B129" s="357"/>
      <c r="C129" s="232">
        <f>+D129/'Metas Muni'!J16</f>
        <v>0.43859649122807015</v>
      </c>
      <c r="D129" s="233">
        <f>+Q129/AD129</f>
        <v>0.3333333333333333</v>
      </c>
      <c r="E129" s="235">
        <f>SUM(E117:E128)</f>
        <v>1</v>
      </c>
      <c r="F129" s="235">
        <f aca="true" t="shared" si="25" ref="F129:P129">SUM(F117:F128)</f>
        <v>0</v>
      </c>
      <c r="G129" s="235">
        <f t="shared" si="25"/>
        <v>1</v>
      </c>
      <c r="H129" s="235">
        <f t="shared" si="25"/>
        <v>3</v>
      </c>
      <c r="I129" s="235">
        <f t="shared" si="25"/>
        <v>0</v>
      </c>
      <c r="J129" s="235">
        <f t="shared" si="25"/>
        <v>0</v>
      </c>
      <c r="K129" s="235">
        <f t="shared" si="25"/>
        <v>0</v>
      </c>
      <c r="L129" s="235">
        <f t="shared" si="25"/>
        <v>0</v>
      </c>
      <c r="M129" s="235">
        <f t="shared" si="25"/>
        <v>0</v>
      </c>
      <c r="N129" s="235">
        <f t="shared" si="25"/>
        <v>0</v>
      </c>
      <c r="O129" s="235">
        <f t="shared" si="25"/>
        <v>0</v>
      </c>
      <c r="P129" s="235">
        <f t="shared" si="25"/>
        <v>0</v>
      </c>
      <c r="Q129" s="235">
        <f>SUM(Q117:Q128)</f>
        <v>5</v>
      </c>
      <c r="R129" s="235">
        <f>SUM(R117:R128)</f>
        <v>3</v>
      </c>
      <c r="S129" s="235">
        <f aca="true" t="shared" si="26" ref="S129:AC129">SUM(S117:S128)</f>
        <v>4</v>
      </c>
      <c r="T129" s="235">
        <f t="shared" si="26"/>
        <v>5</v>
      </c>
      <c r="U129" s="235">
        <f t="shared" si="26"/>
        <v>3</v>
      </c>
      <c r="V129" s="235">
        <f t="shared" si="26"/>
        <v>0</v>
      </c>
      <c r="W129" s="235">
        <f t="shared" si="26"/>
        <v>0</v>
      </c>
      <c r="X129" s="235">
        <f t="shared" si="26"/>
        <v>0</v>
      </c>
      <c r="Y129" s="235">
        <f t="shared" si="26"/>
        <v>0</v>
      </c>
      <c r="Z129" s="235">
        <f t="shared" si="26"/>
        <v>0</v>
      </c>
      <c r="AA129" s="235">
        <f t="shared" si="26"/>
        <v>0</v>
      </c>
      <c r="AB129" s="235">
        <f t="shared" si="26"/>
        <v>0</v>
      </c>
      <c r="AC129" s="235">
        <f t="shared" si="26"/>
        <v>0</v>
      </c>
      <c r="AD129" s="235">
        <f>SUM(AD117:AD128)</f>
        <v>15</v>
      </c>
      <c r="AE129" s="314"/>
    </row>
    <row r="130" spans="1:30" ht="15.75" thickBot="1">
      <c r="A130" s="257" t="s">
        <v>143</v>
      </c>
      <c r="B130" s="256" t="s">
        <v>130</v>
      </c>
      <c r="C130" s="4"/>
      <c r="D130" s="4"/>
      <c r="E130" s="104">
        <v>9</v>
      </c>
      <c r="F130" s="104">
        <v>24</v>
      </c>
      <c r="G130" s="104">
        <v>11</v>
      </c>
      <c r="H130" s="104">
        <v>6</v>
      </c>
      <c r="I130" s="104"/>
      <c r="J130" s="104"/>
      <c r="K130" s="5"/>
      <c r="L130"/>
      <c r="M130"/>
      <c r="N130"/>
      <c r="O130"/>
      <c r="P130"/>
      <c r="Q130" s="245">
        <f t="shared" si="24"/>
        <v>50</v>
      </c>
      <c r="R130" s="222">
        <v>8</v>
      </c>
      <c r="S130" s="223">
        <v>11</v>
      </c>
      <c r="T130" s="223">
        <v>5</v>
      </c>
      <c r="U130" s="223">
        <v>13</v>
      </c>
      <c r="V130" s="223"/>
      <c r="W130" s="223"/>
      <c r="X130" s="5"/>
      <c r="Y130"/>
      <c r="Z130"/>
      <c r="AA130"/>
      <c r="AB130"/>
      <c r="AC130"/>
      <c r="AD130" s="245">
        <f t="shared" si="15"/>
        <v>37</v>
      </c>
    </row>
    <row r="131" spans="1:30" ht="15.75" thickBot="1">
      <c r="A131" s="257" t="s">
        <v>143</v>
      </c>
      <c r="B131" s="256" t="s">
        <v>131</v>
      </c>
      <c r="C131" s="4"/>
      <c r="D131" s="4"/>
      <c r="E131" s="104">
        <v>1</v>
      </c>
      <c r="F131" s="104">
        <v>2</v>
      </c>
      <c r="G131" s="104">
        <v>1</v>
      </c>
      <c r="H131" s="104">
        <v>3</v>
      </c>
      <c r="I131" s="104"/>
      <c r="J131" s="104"/>
      <c r="K131" s="5"/>
      <c r="L131"/>
      <c r="M131"/>
      <c r="N131"/>
      <c r="O131"/>
      <c r="P131"/>
      <c r="Q131" s="245">
        <f t="shared" si="24"/>
        <v>7</v>
      </c>
      <c r="R131" s="224">
        <v>9</v>
      </c>
      <c r="S131" s="225">
        <v>2</v>
      </c>
      <c r="T131" s="225">
        <v>3</v>
      </c>
      <c r="U131" s="225">
        <v>5</v>
      </c>
      <c r="V131" s="225"/>
      <c r="W131" s="225"/>
      <c r="X131" s="5"/>
      <c r="Y131"/>
      <c r="Z131"/>
      <c r="AA131"/>
      <c r="AB131"/>
      <c r="AC131"/>
      <c r="AD131" s="245">
        <f t="shared" si="15"/>
        <v>19</v>
      </c>
    </row>
    <row r="132" spans="1:30" ht="15.75" thickBot="1">
      <c r="A132" s="257" t="s">
        <v>143</v>
      </c>
      <c r="B132" s="256" t="s">
        <v>132</v>
      </c>
      <c r="C132" s="4"/>
      <c r="D132" s="4"/>
      <c r="E132" s="104">
        <v>6</v>
      </c>
      <c r="F132" s="104">
        <v>1</v>
      </c>
      <c r="G132" s="104">
        <v>3</v>
      </c>
      <c r="H132" s="104">
        <v>3</v>
      </c>
      <c r="I132" s="104"/>
      <c r="J132" s="104"/>
      <c r="K132" s="5"/>
      <c r="L132"/>
      <c r="M132"/>
      <c r="N132"/>
      <c r="O132"/>
      <c r="P132"/>
      <c r="Q132" s="245">
        <f t="shared" si="24"/>
        <v>13</v>
      </c>
      <c r="R132" s="224">
        <v>4</v>
      </c>
      <c r="S132" s="225">
        <v>3</v>
      </c>
      <c r="T132" s="225">
        <v>6</v>
      </c>
      <c r="U132" s="225">
        <v>6</v>
      </c>
      <c r="V132" s="225"/>
      <c r="W132" s="225"/>
      <c r="X132" s="5"/>
      <c r="Y132"/>
      <c r="Z132"/>
      <c r="AA132"/>
      <c r="AB132"/>
      <c r="AC132"/>
      <c r="AD132" s="245">
        <f t="shared" si="15"/>
        <v>19</v>
      </c>
    </row>
    <row r="133" spans="1:30" ht="15.75" thickBot="1">
      <c r="A133" s="257" t="s">
        <v>143</v>
      </c>
      <c r="B133" s="256" t="s">
        <v>133</v>
      </c>
      <c r="C133" s="4"/>
      <c r="D133" s="4"/>
      <c r="E133" s="104">
        <v>10</v>
      </c>
      <c r="F133" s="104">
        <v>6</v>
      </c>
      <c r="G133" s="104">
        <v>2</v>
      </c>
      <c r="H133" s="104">
        <v>7</v>
      </c>
      <c r="I133" s="104"/>
      <c r="J133" s="104"/>
      <c r="K133" s="5"/>
      <c r="L133"/>
      <c r="M133"/>
      <c r="N133"/>
      <c r="O133"/>
      <c r="P133"/>
      <c r="Q133" s="245">
        <f t="shared" si="24"/>
        <v>25</v>
      </c>
      <c r="R133" s="224">
        <v>5</v>
      </c>
      <c r="S133" s="225">
        <v>10</v>
      </c>
      <c r="T133" s="301">
        <v>11</v>
      </c>
      <c r="U133" s="225">
        <v>11</v>
      </c>
      <c r="V133" s="225"/>
      <c r="W133" s="225"/>
      <c r="X133" s="5"/>
      <c r="Y133"/>
      <c r="Z133"/>
      <c r="AA133"/>
      <c r="AB133"/>
      <c r="AC133"/>
      <c r="AD133" s="245">
        <f t="shared" si="15"/>
        <v>37</v>
      </c>
    </row>
    <row r="134" spans="1:30" ht="15.75" thickBot="1">
      <c r="A134" s="257" t="s">
        <v>143</v>
      </c>
      <c r="B134" s="256" t="s">
        <v>134</v>
      </c>
      <c r="C134" s="4"/>
      <c r="D134" s="4"/>
      <c r="E134" s="39"/>
      <c r="F134" s="39"/>
      <c r="G134" s="5">
        <v>0</v>
      </c>
      <c r="H134" s="5"/>
      <c r="I134" s="5"/>
      <c r="J134" s="5"/>
      <c r="K134" s="5"/>
      <c r="L134"/>
      <c r="M134"/>
      <c r="N134"/>
      <c r="O134"/>
      <c r="P134"/>
      <c r="Q134" s="245">
        <f t="shared" si="24"/>
        <v>0</v>
      </c>
      <c r="R134" s="224"/>
      <c r="S134" s="225">
        <v>2</v>
      </c>
      <c r="T134" s="225"/>
      <c r="U134" s="225"/>
      <c r="V134" s="225"/>
      <c r="W134" s="225"/>
      <c r="X134" s="5"/>
      <c r="Y134"/>
      <c r="Z134"/>
      <c r="AA134"/>
      <c r="AB134"/>
      <c r="AC134"/>
      <c r="AD134" s="245">
        <f t="shared" si="15"/>
        <v>2</v>
      </c>
    </row>
    <row r="135" spans="1:30" ht="15.75" thickBot="1">
      <c r="A135" s="257" t="s">
        <v>143</v>
      </c>
      <c r="B135" s="256" t="s">
        <v>135</v>
      </c>
      <c r="C135" s="4"/>
      <c r="D135" s="4"/>
      <c r="E135" s="105"/>
      <c r="F135" s="105">
        <v>0</v>
      </c>
      <c r="G135" s="105"/>
      <c r="H135" s="105"/>
      <c r="I135" s="105"/>
      <c r="J135" s="105"/>
      <c r="K135" s="5"/>
      <c r="L135"/>
      <c r="M135"/>
      <c r="N135"/>
      <c r="O135"/>
      <c r="P135"/>
      <c r="Q135" s="245">
        <f t="shared" si="24"/>
        <v>0</v>
      </c>
      <c r="R135" s="224"/>
      <c r="S135" s="225">
        <v>1</v>
      </c>
      <c r="T135" s="225"/>
      <c r="U135" s="225"/>
      <c r="V135" s="225"/>
      <c r="W135" s="225"/>
      <c r="X135" s="5"/>
      <c r="Y135"/>
      <c r="Z135"/>
      <c r="AA135"/>
      <c r="AB135"/>
      <c r="AC135"/>
      <c r="AD135" s="245">
        <f t="shared" si="15"/>
        <v>1</v>
      </c>
    </row>
    <row r="136" spans="1:30" ht="15.75" thickBot="1">
      <c r="A136" s="257" t="s">
        <v>143</v>
      </c>
      <c r="B136" s="256" t="s">
        <v>136</v>
      </c>
      <c r="C136" s="4"/>
      <c r="D136" s="4"/>
      <c r="E136" s="105"/>
      <c r="F136" s="105"/>
      <c r="G136" s="105"/>
      <c r="H136" s="105">
        <v>0</v>
      </c>
      <c r="I136" s="105"/>
      <c r="J136" s="105"/>
      <c r="K136" s="5"/>
      <c r="L136"/>
      <c r="M136"/>
      <c r="N136"/>
      <c r="O136"/>
      <c r="P136"/>
      <c r="Q136" s="245">
        <f t="shared" si="24"/>
        <v>0</v>
      </c>
      <c r="R136" s="224">
        <v>1</v>
      </c>
      <c r="S136" s="225"/>
      <c r="T136" s="225"/>
      <c r="U136" s="225"/>
      <c r="V136" s="225"/>
      <c r="W136" s="225"/>
      <c r="X136" s="5"/>
      <c r="Y136"/>
      <c r="Z136"/>
      <c r="AA136"/>
      <c r="AB136"/>
      <c r="AC136"/>
      <c r="AD136" s="245">
        <f aca="true" t="shared" si="27" ref="AD136:AD142">SUM(R136:AC136)</f>
        <v>1</v>
      </c>
    </row>
    <row r="137" spans="1:30" ht="15.75" thickBot="1">
      <c r="A137" s="257" t="s">
        <v>143</v>
      </c>
      <c r="B137" s="256" t="s">
        <v>137</v>
      </c>
      <c r="C137" s="4"/>
      <c r="D137" s="4"/>
      <c r="E137" s="105">
        <v>0</v>
      </c>
      <c r="F137" s="105">
        <v>0</v>
      </c>
      <c r="G137" s="105">
        <v>0</v>
      </c>
      <c r="H137" s="105"/>
      <c r="I137" s="105"/>
      <c r="J137" s="105"/>
      <c r="K137" s="5"/>
      <c r="L137"/>
      <c r="M137"/>
      <c r="N137"/>
      <c r="O137"/>
      <c r="P137"/>
      <c r="Q137" s="245">
        <f t="shared" si="24"/>
        <v>0</v>
      </c>
      <c r="R137" s="224"/>
      <c r="S137" s="225"/>
      <c r="T137" s="225"/>
      <c r="U137" s="225"/>
      <c r="V137" s="225"/>
      <c r="W137" s="225"/>
      <c r="X137" s="5"/>
      <c r="Y137"/>
      <c r="Z137"/>
      <c r="AA137"/>
      <c r="AB137"/>
      <c r="AC137"/>
      <c r="AD137" s="245">
        <f t="shared" si="27"/>
        <v>0</v>
      </c>
    </row>
    <row r="138" spans="1:30" ht="15.75" thickBot="1">
      <c r="A138" s="257" t="s">
        <v>143</v>
      </c>
      <c r="B138" s="256" t="s">
        <v>138</v>
      </c>
      <c r="C138" s="4"/>
      <c r="D138" s="4"/>
      <c r="E138" s="105">
        <v>0</v>
      </c>
      <c r="F138" s="105">
        <v>0</v>
      </c>
      <c r="G138" s="105"/>
      <c r="H138" s="105"/>
      <c r="I138" s="105"/>
      <c r="J138" s="105"/>
      <c r="K138" s="5"/>
      <c r="L138"/>
      <c r="M138"/>
      <c r="N138"/>
      <c r="O138"/>
      <c r="P138"/>
      <c r="Q138" s="245">
        <f t="shared" si="24"/>
        <v>0</v>
      </c>
      <c r="R138" s="224"/>
      <c r="S138" s="225">
        <v>1</v>
      </c>
      <c r="T138" s="225"/>
      <c r="U138" s="225"/>
      <c r="V138" s="225"/>
      <c r="W138" s="225"/>
      <c r="X138" s="5"/>
      <c r="Y138"/>
      <c r="Z138"/>
      <c r="AA138"/>
      <c r="AB138"/>
      <c r="AC138"/>
      <c r="AD138" s="245">
        <f t="shared" si="27"/>
        <v>1</v>
      </c>
    </row>
    <row r="139" spans="1:30" ht="15.75" thickBot="1">
      <c r="A139" s="257" t="s">
        <v>143</v>
      </c>
      <c r="B139" s="256" t="s">
        <v>139</v>
      </c>
      <c r="C139" s="4"/>
      <c r="D139" s="4"/>
      <c r="E139" s="105"/>
      <c r="F139" s="105">
        <v>0</v>
      </c>
      <c r="G139" s="105">
        <v>0</v>
      </c>
      <c r="H139" s="105"/>
      <c r="I139" s="105"/>
      <c r="J139" s="105"/>
      <c r="K139" s="5"/>
      <c r="L139"/>
      <c r="M139"/>
      <c r="N139"/>
      <c r="O139"/>
      <c r="P139"/>
      <c r="Q139" s="245">
        <f t="shared" si="24"/>
        <v>0</v>
      </c>
      <c r="R139" s="224"/>
      <c r="S139" s="225"/>
      <c r="T139" s="225">
        <v>1</v>
      </c>
      <c r="U139" s="225">
        <v>1</v>
      </c>
      <c r="V139" s="225"/>
      <c r="W139" s="225"/>
      <c r="X139" s="5"/>
      <c r="Y139"/>
      <c r="Z139"/>
      <c r="AA139"/>
      <c r="AB139"/>
      <c r="AC139"/>
      <c r="AD139" s="245">
        <f t="shared" si="27"/>
        <v>2</v>
      </c>
    </row>
    <row r="140" spans="1:30" ht="15.75" thickBot="1">
      <c r="A140" s="257" t="s">
        <v>143</v>
      </c>
      <c r="B140" s="256" t="s">
        <v>140</v>
      </c>
      <c r="C140" s="4"/>
      <c r="D140" s="4"/>
      <c r="E140" s="105">
        <v>0</v>
      </c>
      <c r="F140" s="105">
        <v>0</v>
      </c>
      <c r="G140" s="105">
        <v>0</v>
      </c>
      <c r="H140" s="105">
        <v>0</v>
      </c>
      <c r="I140" s="105"/>
      <c r="J140" s="105"/>
      <c r="K140" s="5"/>
      <c r="L140"/>
      <c r="M140"/>
      <c r="N140"/>
      <c r="O140"/>
      <c r="P140"/>
      <c r="Q140" s="245">
        <f t="shared" si="24"/>
        <v>0</v>
      </c>
      <c r="R140" s="224"/>
      <c r="S140" s="225"/>
      <c r="T140" s="225"/>
      <c r="U140" s="225"/>
      <c r="V140" s="225"/>
      <c r="W140" s="225"/>
      <c r="X140" s="5"/>
      <c r="Y140"/>
      <c r="Z140"/>
      <c r="AA140"/>
      <c r="AB140"/>
      <c r="AC140"/>
      <c r="AD140" s="245">
        <f t="shared" si="27"/>
        <v>0</v>
      </c>
    </row>
    <row r="141" spans="1:30" ht="15.75" thickBot="1">
      <c r="A141" s="257" t="s">
        <v>143</v>
      </c>
      <c r="B141" s="256" t="s">
        <v>141</v>
      </c>
      <c r="C141" s="4"/>
      <c r="D141" s="4"/>
      <c r="E141" s="105"/>
      <c r="F141" s="105">
        <v>0</v>
      </c>
      <c r="G141" s="105">
        <v>0</v>
      </c>
      <c r="H141" s="105">
        <v>0</v>
      </c>
      <c r="I141" s="105"/>
      <c r="J141" s="105"/>
      <c r="K141" s="5"/>
      <c r="L141"/>
      <c r="M141"/>
      <c r="N141"/>
      <c r="O141"/>
      <c r="P141"/>
      <c r="Q141" s="245">
        <f t="shared" si="24"/>
        <v>0</v>
      </c>
      <c r="R141" s="224"/>
      <c r="S141" s="225"/>
      <c r="T141" s="225"/>
      <c r="U141" s="225"/>
      <c r="V141" s="225"/>
      <c r="W141" s="225"/>
      <c r="X141" s="5"/>
      <c r="Y141"/>
      <c r="Z141"/>
      <c r="AA141"/>
      <c r="AB141"/>
      <c r="AC141"/>
      <c r="AD141" s="245">
        <f t="shared" si="27"/>
        <v>0</v>
      </c>
    </row>
    <row r="142" spans="1:30" ht="15.75" thickBot="1">
      <c r="A142" s="257" t="s">
        <v>143</v>
      </c>
      <c r="B142" s="256" t="s">
        <v>142</v>
      </c>
      <c r="C142" s="4"/>
      <c r="D142" s="4"/>
      <c r="E142" s="105">
        <v>0</v>
      </c>
      <c r="F142" s="105">
        <v>1</v>
      </c>
      <c r="G142" s="105">
        <v>0</v>
      </c>
      <c r="H142" s="105">
        <v>1</v>
      </c>
      <c r="I142" s="105"/>
      <c r="J142" s="105"/>
      <c r="K142" s="5"/>
      <c r="L142"/>
      <c r="M142"/>
      <c r="N142"/>
      <c r="O142"/>
      <c r="P142"/>
      <c r="Q142" s="245">
        <f t="shared" si="24"/>
        <v>2</v>
      </c>
      <c r="R142" s="224"/>
      <c r="S142" s="225"/>
      <c r="T142" s="225"/>
      <c r="U142" s="225">
        <v>1</v>
      </c>
      <c r="V142" s="225"/>
      <c r="W142" s="225"/>
      <c r="X142" s="5"/>
      <c r="Y142"/>
      <c r="Z142"/>
      <c r="AA142"/>
      <c r="AB142"/>
      <c r="AC142"/>
      <c r="AD142" s="245">
        <f t="shared" si="27"/>
        <v>1</v>
      </c>
    </row>
    <row r="143" spans="1:31" ht="15.75" thickBot="1">
      <c r="A143" s="356" t="s">
        <v>165</v>
      </c>
      <c r="B143" s="357"/>
      <c r="C143" s="232">
        <f>+D143/'Metas Muni'!J17</f>
        <v>1.1547619047619049</v>
      </c>
      <c r="D143" s="233">
        <f>+Q143/AD143</f>
        <v>0.8083333333333333</v>
      </c>
      <c r="E143" s="235">
        <f>SUM(E130:E142)</f>
        <v>26</v>
      </c>
      <c r="F143" s="235">
        <f aca="true" t="shared" si="28" ref="F143:P143">SUM(F130:F142)</f>
        <v>34</v>
      </c>
      <c r="G143" s="235">
        <f t="shared" si="28"/>
        <v>17</v>
      </c>
      <c r="H143" s="235">
        <f t="shared" si="28"/>
        <v>20</v>
      </c>
      <c r="I143" s="235">
        <f t="shared" si="28"/>
        <v>0</v>
      </c>
      <c r="J143" s="235">
        <f t="shared" si="28"/>
        <v>0</v>
      </c>
      <c r="K143" s="235">
        <f t="shared" si="28"/>
        <v>0</v>
      </c>
      <c r="L143" s="235">
        <f t="shared" si="28"/>
        <v>0</v>
      </c>
      <c r="M143" s="235">
        <f t="shared" si="28"/>
        <v>0</v>
      </c>
      <c r="N143" s="235">
        <f t="shared" si="28"/>
        <v>0</v>
      </c>
      <c r="O143" s="235">
        <f t="shared" si="28"/>
        <v>0</v>
      </c>
      <c r="P143" s="235">
        <f t="shared" si="28"/>
        <v>0</v>
      </c>
      <c r="Q143" s="235">
        <f>SUM(Q130:Q142)</f>
        <v>97</v>
      </c>
      <c r="R143" s="235">
        <f>SUM(R130:R142)</f>
        <v>27</v>
      </c>
      <c r="S143" s="235">
        <f aca="true" t="shared" si="29" ref="S143:AC143">SUM(S130:S142)</f>
        <v>30</v>
      </c>
      <c r="T143" s="235">
        <f t="shared" si="29"/>
        <v>26</v>
      </c>
      <c r="U143" s="235">
        <f t="shared" si="29"/>
        <v>37</v>
      </c>
      <c r="V143" s="235">
        <f t="shared" si="29"/>
        <v>0</v>
      </c>
      <c r="W143" s="235">
        <f t="shared" si="29"/>
        <v>0</v>
      </c>
      <c r="X143" s="235">
        <f t="shared" si="29"/>
        <v>0</v>
      </c>
      <c r="Y143" s="235">
        <f t="shared" si="29"/>
        <v>0</v>
      </c>
      <c r="Z143" s="235">
        <f t="shared" si="29"/>
        <v>0</v>
      </c>
      <c r="AA143" s="235">
        <f t="shared" si="29"/>
        <v>0</v>
      </c>
      <c r="AB143" s="235">
        <f t="shared" si="29"/>
        <v>0</v>
      </c>
      <c r="AC143" s="235">
        <f t="shared" si="29"/>
        <v>0</v>
      </c>
      <c r="AD143" s="235">
        <f>SUM(AD130:AD142)</f>
        <v>120</v>
      </c>
      <c r="AE143" s="314"/>
    </row>
    <row r="144" spans="1:30" ht="15.75" thickBot="1">
      <c r="A144" s="257" t="s">
        <v>148</v>
      </c>
      <c r="B144" s="256" t="s">
        <v>144</v>
      </c>
      <c r="C144" s="4"/>
      <c r="D144" s="4"/>
      <c r="E144" s="106">
        <v>6</v>
      </c>
      <c r="F144" s="106">
        <v>7</v>
      </c>
      <c r="G144" s="106">
        <v>13</v>
      </c>
      <c r="H144" s="106">
        <v>0</v>
      </c>
      <c r="I144" s="106"/>
      <c r="J144" s="106"/>
      <c r="K144" s="5"/>
      <c r="L144"/>
      <c r="M144"/>
      <c r="N144"/>
      <c r="O144"/>
      <c r="P144"/>
      <c r="Q144" s="245">
        <f t="shared" si="24"/>
        <v>26</v>
      </c>
      <c r="R144" s="226">
        <v>7</v>
      </c>
      <c r="S144" s="227">
        <v>14</v>
      </c>
      <c r="T144" s="227">
        <v>9</v>
      </c>
      <c r="U144" s="227">
        <v>14</v>
      </c>
      <c r="V144" s="227"/>
      <c r="W144" s="227"/>
      <c r="X144" s="5"/>
      <c r="Y144"/>
      <c r="Z144"/>
      <c r="AA144"/>
      <c r="AB144"/>
      <c r="AC144"/>
      <c r="AD144" s="245">
        <f>SUM(R144:AC144)</f>
        <v>44</v>
      </c>
    </row>
    <row r="145" spans="1:30" ht="15.75" thickBot="1">
      <c r="A145" s="257" t="s">
        <v>148</v>
      </c>
      <c r="B145" s="256" t="s">
        <v>145</v>
      </c>
      <c r="C145" s="4"/>
      <c r="D145" s="4"/>
      <c r="E145" s="106"/>
      <c r="F145" s="106"/>
      <c r="G145" s="106"/>
      <c r="H145" s="106"/>
      <c r="I145" s="106"/>
      <c r="J145" s="106"/>
      <c r="K145" s="5"/>
      <c r="L145"/>
      <c r="M145"/>
      <c r="N145"/>
      <c r="O145"/>
      <c r="P145"/>
      <c r="Q145" s="245">
        <f t="shared" si="24"/>
        <v>0</v>
      </c>
      <c r="R145" s="39"/>
      <c r="S145" s="39"/>
      <c r="T145" s="5"/>
      <c r="U145" s="5"/>
      <c r="V145" s="5"/>
      <c r="W145" s="5"/>
      <c r="X145" s="5"/>
      <c r="Y145"/>
      <c r="Z145"/>
      <c r="AA145"/>
      <c r="AB145"/>
      <c r="AC145"/>
      <c r="AD145" s="245">
        <f>SUM(R145:AC145)</f>
        <v>0</v>
      </c>
    </row>
    <row r="146" spans="1:30" ht="15.75" thickBot="1">
      <c r="A146" s="257" t="s">
        <v>148</v>
      </c>
      <c r="B146" s="256" t="s">
        <v>146</v>
      </c>
      <c r="C146" s="4"/>
      <c r="D146" s="4"/>
      <c r="E146" s="106"/>
      <c r="F146" s="106"/>
      <c r="G146" s="106"/>
      <c r="H146" s="106"/>
      <c r="I146" s="106"/>
      <c r="J146" s="106"/>
      <c r="K146" s="5"/>
      <c r="L146"/>
      <c r="M146"/>
      <c r="N146"/>
      <c r="O146"/>
      <c r="P146"/>
      <c r="Q146" s="245">
        <f t="shared" si="24"/>
        <v>0</v>
      </c>
      <c r="R146" s="39"/>
      <c r="S146" s="39"/>
      <c r="T146" s="5"/>
      <c r="U146" s="5"/>
      <c r="V146" s="5"/>
      <c r="W146" s="5"/>
      <c r="X146" s="5"/>
      <c r="Y146"/>
      <c r="Z146"/>
      <c r="AA146"/>
      <c r="AB146"/>
      <c r="AC146"/>
      <c r="AD146" s="245">
        <f>SUM(R146:AC146)</f>
        <v>0</v>
      </c>
    </row>
    <row r="147" spans="1:30" ht="15.75" thickBot="1">
      <c r="A147" s="257" t="s">
        <v>148</v>
      </c>
      <c r="B147" s="256" t="s">
        <v>147</v>
      </c>
      <c r="C147" s="4"/>
      <c r="D147" s="4"/>
      <c r="E147" s="106"/>
      <c r="F147" s="106"/>
      <c r="G147" s="106">
        <v>0</v>
      </c>
      <c r="H147" s="106"/>
      <c r="I147" s="106"/>
      <c r="J147" s="106"/>
      <c r="K147" s="5"/>
      <c r="L147"/>
      <c r="M147"/>
      <c r="N147"/>
      <c r="O147"/>
      <c r="P147"/>
      <c r="Q147" s="245">
        <f t="shared" si="24"/>
        <v>0</v>
      </c>
      <c r="R147" s="39"/>
      <c r="S147" s="39"/>
      <c r="T147" s="5"/>
      <c r="U147" s="5"/>
      <c r="V147" s="5"/>
      <c r="W147" s="5"/>
      <c r="X147" s="5"/>
      <c r="Y147"/>
      <c r="Z147"/>
      <c r="AA147"/>
      <c r="AB147"/>
      <c r="AC147"/>
      <c r="AD147" s="245">
        <f>SUM(R147:AC147)</f>
        <v>0</v>
      </c>
    </row>
    <row r="148" spans="1:31" ht="15.75" thickBot="1">
      <c r="A148" s="356" t="s">
        <v>166</v>
      </c>
      <c r="B148" s="357"/>
      <c r="C148" s="232">
        <f>+D148/'Metas Muni'!J18</f>
        <v>0.8441558441558442</v>
      </c>
      <c r="D148" s="233">
        <f>+Q148/AD148</f>
        <v>0.5909090909090909</v>
      </c>
      <c r="E148" s="235">
        <f>SUM(E144:E147)</f>
        <v>6</v>
      </c>
      <c r="F148" s="235">
        <f aca="true" t="shared" si="30" ref="F148:P148">SUM(F144:F147)</f>
        <v>7</v>
      </c>
      <c r="G148" s="235">
        <f t="shared" si="30"/>
        <v>13</v>
      </c>
      <c r="H148" s="235">
        <f t="shared" si="30"/>
        <v>0</v>
      </c>
      <c r="I148" s="235">
        <f t="shared" si="30"/>
        <v>0</v>
      </c>
      <c r="J148" s="235">
        <f t="shared" si="30"/>
        <v>0</v>
      </c>
      <c r="K148" s="235">
        <f t="shared" si="30"/>
        <v>0</v>
      </c>
      <c r="L148" s="235">
        <f t="shared" si="30"/>
        <v>0</v>
      </c>
      <c r="M148" s="235">
        <f t="shared" si="30"/>
        <v>0</v>
      </c>
      <c r="N148" s="235">
        <f t="shared" si="30"/>
        <v>0</v>
      </c>
      <c r="O148" s="235">
        <f t="shared" si="30"/>
        <v>0</v>
      </c>
      <c r="P148" s="235">
        <f t="shared" si="30"/>
        <v>0</v>
      </c>
      <c r="Q148" s="235">
        <f>SUM(Q144:Q147)</f>
        <v>26</v>
      </c>
      <c r="R148" s="235">
        <f>SUM(R144:R147)</f>
        <v>7</v>
      </c>
      <c r="S148" s="235">
        <f aca="true" t="shared" si="31" ref="S148:AC148">SUM(S144:S147)</f>
        <v>14</v>
      </c>
      <c r="T148" s="235">
        <f t="shared" si="31"/>
        <v>9</v>
      </c>
      <c r="U148" s="235">
        <f t="shared" si="31"/>
        <v>14</v>
      </c>
      <c r="V148" s="235">
        <f t="shared" si="31"/>
        <v>0</v>
      </c>
      <c r="W148" s="235">
        <f t="shared" si="31"/>
        <v>0</v>
      </c>
      <c r="X148" s="235">
        <f t="shared" si="31"/>
        <v>0</v>
      </c>
      <c r="Y148" s="235">
        <f t="shared" si="31"/>
        <v>0</v>
      </c>
      <c r="Z148" s="235">
        <f t="shared" si="31"/>
        <v>0</v>
      </c>
      <c r="AA148" s="235">
        <f t="shared" si="31"/>
        <v>0</v>
      </c>
      <c r="AB148" s="235">
        <f t="shared" si="31"/>
        <v>0</v>
      </c>
      <c r="AC148" s="235">
        <f t="shared" si="31"/>
        <v>0</v>
      </c>
      <c r="AD148" s="235">
        <f>SUM(AD144:AD147)</f>
        <v>44</v>
      </c>
      <c r="AE148" s="314"/>
    </row>
    <row r="149" spans="1:30" ht="15.75" thickBot="1">
      <c r="A149" s="257" t="s">
        <v>156</v>
      </c>
      <c r="B149" s="256" t="s">
        <v>149</v>
      </c>
      <c r="C149" s="4"/>
      <c r="D149" s="4"/>
      <c r="E149" s="107">
        <v>3</v>
      </c>
      <c r="F149" s="107">
        <v>1</v>
      </c>
      <c r="G149" s="107">
        <v>0</v>
      </c>
      <c r="H149" s="107">
        <v>1</v>
      </c>
      <c r="I149" s="107"/>
      <c r="J149" s="107"/>
      <c r="K149" s="5"/>
      <c r="L149"/>
      <c r="M149"/>
      <c r="N149"/>
      <c r="O149"/>
      <c r="P149"/>
      <c r="Q149" s="245">
        <f t="shared" si="24"/>
        <v>5</v>
      </c>
      <c r="R149" s="228">
        <v>1</v>
      </c>
      <c r="S149" s="229">
        <v>1</v>
      </c>
      <c r="T149" s="229">
        <v>2</v>
      </c>
      <c r="U149" s="229">
        <v>2</v>
      </c>
      <c r="V149" s="229"/>
      <c r="W149" s="229"/>
      <c r="X149" s="5"/>
      <c r="Y149"/>
      <c r="Z149"/>
      <c r="AA149"/>
      <c r="AB149"/>
      <c r="AC149"/>
      <c r="AD149" s="245">
        <f aca="true" t="shared" si="32" ref="AD149:AD155">SUM(R149:AC149)</f>
        <v>6</v>
      </c>
    </row>
    <row r="150" spans="1:30" ht="15.75" thickBot="1">
      <c r="A150" s="257" t="s">
        <v>156</v>
      </c>
      <c r="B150" s="256" t="s">
        <v>150</v>
      </c>
      <c r="C150" s="4"/>
      <c r="D150" s="4"/>
      <c r="E150" s="107"/>
      <c r="F150" s="107">
        <v>0</v>
      </c>
      <c r="G150" s="107"/>
      <c r="H150" s="107">
        <v>0</v>
      </c>
      <c r="I150" s="107"/>
      <c r="J150" s="107"/>
      <c r="K150" s="5"/>
      <c r="L150"/>
      <c r="M150"/>
      <c r="N150"/>
      <c r="O150"/>
      <c r="P150"/>
      <c r="Q150" s="245">
        <f t="shared" si="24"/>
        <v>0</v>
      </c>
      <c r="R150" s="230"/>
      <c r="S150" s="231"/>
      <c r="T150" s="231"/>
      <c r="U150" s="231"/>
      <c r="V150" s="231"/>
      <c r="W150" s="231"/>
      <c r="X150" s="5"/>
      <c r="Y150"/>
      <c r="Z150"/>
      <c r="AA150"/>
      <c r="AB150"/>
      <c r="AC150"/>
      <c r="AD150" s="245">
        <f t="shared" si="32"/>
        <v>0</v>
      </c>
    </row>
    <row r="151" spans="1:30" ht="15.75" thickBot="1">
      <c r="A151" s="257" t="s">
        <v>156</v>
      </c>
      <c r="B151" s="256" t="s">
        <v>151</v>
      </c>
      <c r="C151" s="4"/>
      <c r="D151" s="4"/>
      <c r="E151" s="107"/>
      <c r="F151" s="107">
        <v>0</v>
      </c>
      <c r="G151" s="107">
        <v>0</v>
      </c>
      <c r="H151" s="107">
        <v>0</v>
      </c>
      <c r="I151" s="107"/>
      <c r="J151" s="107"/>
      <c r="K151" s="5"/>
      <c r="L151"/>
      <c r="M151"/>
      <c r="N151"/>
      <c r="O151"/>
      <c r="P151"/>
      <c r="Q151" s="245">
        <f t="shared" si="24"/>
        <v>0</v>
      </c>
      <c r="R151" s="230"/>
      <c r="S151" s="231"/>
      <c r="T151" s="231">
        <v>1</v>
      </c>
      <c r="U151" s="231"/>
      <c r="V151" s="231"/>
      <c r="W151" s="231"/>
      <c r="X151" s="5"/>
      <c r="Y151"/>
      <c r="Z151"/>
      <c r="AA151"/>
      <c r="AB151"/>
      <c r="AC151"/>
      <c r="AD151" s="245">
        <f t="shared" si="32"/>
        <v>1</v>
      </c>
    </row>
    <row r="152" spans="1:30" ht="15.75" thickBot="1">
      <c r="A152" s="257" t="s">
        <v>156</v>
      </c>
      <c r="B152" s="256" t="s">
        <v>152</v>
      </c>
      <c r="C152" s="4"/>
      <c r="D152" s="4"/>
      <c r="E152" s="107"/>
      <c r="F152" s="107">
        <v>0</v>
      </c>
      <c r="G152" s="107"/>
      <c r="H152" s="107">
        <v>0</v>
      </c>
      <c r="I152" s="107"/>
      <c r="J152" s="107"/>
      <c r="K152" s="5"/>
      <c r="L152"/>
      <c r="M152"/>
      <c r="N152"/>
      <c r="O152"/>
      <c r="P152"/>
      <c r="Q152" s="245">
        <f t="shared" si="24"/>
        <v>0</v>
      </c>
      <c r="R152" s="230"/>
      <c r="S152" s="231"/>
      <c r="T152" s="231">
        <v>1</v>
      </c>
      <c r="U152" s="231"/>
      <c r="V152" s="231"/>
      <c r="W152" s="231"/>
      <c r="X152" s="5"/>
      <c r="Y152"/>
      <c r="Z152"/>
      <c r="AA152"/>
      <c r="AB152"/>
      <c r="AC152"/>
      <c r="AD152" s="245">
        <f t="shared" si="32"/>
        <v>1</v>
      </c>
    </row>
    <row r="153" spans="1:30" ht="15.75" thickBot="1">
      <c r="A153" s="257" t="s">
        <v>156</v>
      </c>
      <c r="B153" s="256" t="s">
        <v>153</v>
      </c>
      <c r="C153" s="4"/>
      <c r="D153" s="4"/>
      <c r="E153" s="107"/>
      <c r="F153" s="107"/>
      <c r="G153" s="107">
        <v>0</v>
      </c>
      <c r="H153" s="107">
        <v>0</v>
      </c>
      <c r="I153" s="107"/>
      <c r="J153" s="107"/>
      <c r="K153" s="5"/>
      <c r="L153"/>
      <c r="M153"/>
      <c r="N153"/>
      <c r="O153"/>
      <c r="P153"/>
      <c r="Q153" s="245">
        <f t="shared" si="24"/>
        <v>0</v>
      </c>
      <c r="R153" s="230"/>
      <c r="S153" s="231"/>
      <c r="T153" s="231"/>
      <c r="U153" s="231">
        <v>1</v>
      </c>
      <c r="V153" s="231"/>
      <c r="W153" s="231"/>
      <c r="X153" s="5"/>
      <c r="Y153"/>
      <c r="Z153"/>
      <c r="AA153"/>
      <c r="AB153"/>
      <c r="AC153"/>
      <c r="AD153" s="245">
        <f t="shared" si="32"/>
        <v>1</v>
      </c>
    </row>
    <row r="154" spans="1:30" ht="15.75" thickBot="1">
      <c r="A154" s="257" t="s">
        <v>156</v>
      </c>
      <c r="B154" s="256" t="s">
        <v>154</v>
      </c>
      <c r="C154" s="4"/>
      <c r="D154" s="4"/>
      <c r="E154" s="107">
        <v>0</v>
      </c>
      <c r="F154" s="107">
        <v>1</v>
      </c>
      <c r="G154" s="107"/>
      <c r="H154" s="107">
        <v>1</v>
      </c>
      <c r="I154" s="107"/>
      <c r="J154" s="107"/>
      <c r="K154" s="5"/>
      <c r="L154"/>
      <c r="M154"/>
      <c r="N154"/>
      <c r="O154"/>
      <c r="P154"/>
      <c r="Q154" s="245">
        <f t="shared" si="24"/>
        <v>2</v>
      </c>
      <c r="R154" s="230"/>
      <c r="S154" s="231"/>
      <c r="T154" s="231"/>
      <c r="U154" s="231">
        <v>2</v>
      </c>
      <c r="V154" s="231"/>
      <c r="W154" s="231"/>
      <c r="X154" s="5"/>
      <c r="Y154"/>
      <c r="Z154"/>
      <c r="AA154"/>
      <c r="AB154"/>
      <c r="AC154"/>
      <c r="AD154" s="245">
        <f t="shared" si="32"/>
        <v>2</v>
      </c>
    </row>
    <row r="155" spans="1:30" ht="15.75" thickBot="1">
      <c r="A155" s="257" t="s">
        <v>156</v>
      </c>
      <c r="B155" s="256" t="s">
        <v>155</v>
      </c>
      <c r="C155" s="4"/>
      <c r="D155" s="4"/>
      <c r="E155" s="107"/>
      <c r="F155" s="107">
        <v>0</v>
      </c>
      <c r="G155" s="107">
        <v>0</v>
      </c>
      <c r="H155" s="107">
        <v>0</v>
      </c>
      <c r="I155" s="107"/>
      <c r="J155" s="107"/>
      <c r="K155" s="5"/>
      <c r="L155" s="6"/>
      <c r="M155" s="6"/>
      <c r="N155" s="6"/>
      <c r="O155" s="6"/>
      <c r="P155" s="6"/>
      <c r="Q155" s="245">
        <f>SUM(E155:P155)</f>
        <v>0</v>
      </c>
      <c r="R155" s="39"/>
      <c r="S155" s="39"/>
      <c r="T155" s="5"/>
      <c r="U155" s="5"/>
      <c r="V155" s="5"/>
      <c r="W155" s="5"/>
      <c r="X155" s="5"/>
      <c r="Y155"/>
      <c r="Z155"/>
      <c r="AA155"/>
      <c r="AB155"/>
      <c r="AC155"/>
      <c r="AD155" s="245">
        <f t="shared" si="32"/>
        <v>0</v>
      </c>
    </row>
    <row r="156" spans="1:31" ht="15.75" customHeight="1" thickBot="1">
      <c r="A156" s="356" t="s">
        <v>167</v>
      </c>
      <c r="B156" s="357"/>
      <c r="C156" s="232">
        <f>+D156/'Metas Muni'!J19</f>
        <v>0.8373205741626794</v>
      </c>
      <c r="D156" s="233">
        <f>+Q156/AD156</f>
        <v>0.6363636363636364</v>
      </c>
      <c r="E156" s="235">
        <f>SUM(E149:E155)</f>
        <v>3</v>
      </c>
      <c r="F156" s="235">
        <f aca="true" t="shared" si="33" ref="F156:P156">SUM(F149:F155)</f>
        <v>2</v>
      </c>
      <c r="G156" s="235">
        <f t="shared" si="33"/>
        <v>0</v>
      </c>
      <c r="H156" s="235">
        <f t="shared" si="33"/>
        <v>2</v>
      </c>
      <c r="I156" s="235">
        <f t="shared" si="33"/>
        <v>0</v>
      </c>
      <c r="J156" s="235">
        <f t="shared" si="33"/>
        <v>0</v>
      </c>
      <c r="K156" s="235">
        <f t="shared" si="33"/>
        <v>0</v>
      </c>
      <c r="L156" s="235">
        <f t="shared" si="33"/>
        <v>0</v>
      </c>
      <c r="M156" s="235">
        <f t="shared" si="33"/>
        <v>0</v>
      </c>
      <c r="N156" s="235">
        <f t="shared" si="33"/>
        <v>0</v>
      </c>
      <c r="O156" s="235">
        <f t="shared" si="33"/>
        <v>0</v>
      </c>
      <c r="P156" s="235">
        <f t="shared" si="33"/>
        <v>0</v>
      </c>
      <c r="Q156" s="235">
        <f>SUM(Q149:Q155)</f>
        <v>7</v>
      </c>
      <c r="R156" s="235">
        <f>SUM(R149:R155)</f>
        <v>1</v>
      </c>
      <c r="S156" s="235">
        <f aca="true" t="shared" si="34" ref="S156:AC156">SUM(S149:S155)</f>
        <v>1</v>
      </c>
      <c r="T156" s="235">
        <f t="shared" si="34"/>
        <v>4</v>
      </c>
      <c r="U156" s="235">
        <f t="shared" si="34"/>
        <v>5</v>
      </c>
      <c r="V156" s="235">
        <f t="shared" si="34"/>
        <v>0</v>
      </c>
      <c r="W156" s="235">
        <f t="shared" si="34"/>
        <v>0</v>
      </c>
      <c r="X156" s="235">
        <f t="shared" si="34"/>
        <v>0</v>
      </c>
      <c r="Y156" s="235">
        <f t="shared" si="34"/>
        <v>0</v>
      </c>
      <c r="Z156" s="235">
        <f t="shared" si="34"/>
        <v>0</v>
      </c>
      <c r="AA156" s="235">
        <f t="shared" si="34"/>
        <v>0</v>
      </c>
      <c r="AB156" s="235">
        <f t="shared" si="34"/>
        <v>0</v>
      </c>
      <c r="AC156" s="235">
        <f t="shared" si="34"/>
        <v>0</v>
      </c>
      <c r="AD156" s="235">
        <f>SUM(AD149:AD155)</f>
        <v>11</v>
      </c>
      <c r="AE156" s="314"/>
    </row>
    <row r="157" spans="1:31" ht="20.25" customHeight="1">
      <c r="A157"/>
      <c r="B157" s="7" t="s">
        <v>171</v>
      </c>
      <c r="C157" s="49"/>
      <c r="D157" s="50"/>
      <c r="E157" s="39">
        <f aca="true" t="shared" si="35" ref="E157:P157">+E25+E36+E57+E71+E82+E88+E99+E116+E129+E143+E148+E156</f>
        <v>474</v>
      </c>
      <c r="F157" s="39">
        <f t="shared" si="35"/>
        <v>458</v>
      </c>
      <c r="G157" s="6">
        <f t="shared" si="35"/>
        <v>490</v>
      </c>
      <c r="H157" s="6">
        <f t="shared" si="35"/>
        <v>417</v>
      </c>
      <c r="I157" s="6">
        <f t="shared" si="35"/>
        <v>0</v>
      </c>
      <c r="J157" s="6">
        <f t="shared" si="35"/>
        <v>0</v>
      </c>
      <c r="K157" s="6">
        <f t="shared" si="35"/>
        <v>0</v>
      </c>
      <c r="L157" s="6">
        <f t="shared" si="35"/>
        <v>0</v>
      </c>
      <c r="M157" s="6">
        <f t="shared" si="35"/>
        <v>0</v>
      </c>
      <c r="N157" s="6">
        <f t="shared" si="35"/>
        <v>0</v>
      </c>
      <c r="O157" s="6">
        <f t="shared" si="35"/>
        <v>0</v>
      </c>
      <c r="P157" s="6">
        <f t="shared" si="35"/>
        <v>0</v>
      </c>
      <c r="Q157" s="6">
        <f>+Q25+Q36+Q57+Q71+Q82+Q88+Q99+Q116+Q129+Q143+Q148+Q156+Q41+Q46</f>
        <v>1862</v>
      </c>
      <c r="R157" s="39">
        <f aca="true" t="shared" si="36" ref="R157:AC157">+R25+R36+R57+R71+R82+R88+R99+R116+R129+R143+R148+R156</f>
        <v>698</v>
      </c>
      <c r="S157" s="39">
        <f t="shared" si="36"/>
        <v>618</v>
      </c>
      <c r="T157" s="6">
        <f t="shared" si="36"/>
        <v>688</v>
      </c>
      <c r="U157" s="6">
        <f t="shared" si="36"/>
        <v>603</v>
      </c>
      <c r="V157" s="6">
        <f t="shared" si="36"/>
        <v>0</v>
      </c>
      <c r="W157" s="6">
        <f t="shared" si="36"/>
        <v>0</v>
      </c>
      <c r="X157" s="6">
        <f t="shared" si="36"/>
        <v>0</v>
      </c>
      <c r="Y157" s="6">
        <f t="shared" si="36"/>
        <v>0</v>
      </c>
      <c r="Z157" s="6">
        <f t="shared" si="36"/>
        <v>0</v>
      </c>
      <c r="AA157" s="6">
        <f t="shared" si="36"/>
        <v>0</v>
      </c>
      <c r="AB157" s="6">
        <f t="shared" si="36"/>
        <v>0</v>
      </c>
      <c r="AC157" s="6">
        <f t="shared" si="36"/>
        <v>0</v>
      </c>
      <c r="AD157" s="6">
        <f>+AD25+AD36+AD57+AD71+AD82+AD88+AD99+AD116+AD129+AD143+AD148+AD156+AD41+AD46</f>
        <v>2645</v>
      </c>
      <c r="AE157" s="314"/>
    </row>
    <row r="158" spans="4:30" ht="15">
      <c r="D158" s="315"/>
      <c r="AD158" s="314"/>
    </row>
  </sheetData>
  <sheetProtection/>
  <mergeCells count="23">
    <mergeCell ref="R2:AD9"/>
    <mergeCell ref="D1:D10"/>
    <mergeCell ref="E1:AD1"/>
    <mergeCell ref="A1:A10"/>
    <mergeCell ref="B1:B10"/>
    <mergeCell ref="E2:Q9"/>
    <mergeCell ref="E10:Q10"/>
    <mergeCell ref="C1:C11"/>
    <mergeCell ref="A57:B57"/>
    <mergeCell ref="A71:B71"/>
    <mergeCell ref="A82:B82"/>
    <mergeCell ref="A25:B25"/>
    <mergeCell ref="A36:B36"/>
    <mergeCell ref="R10:AD10"/>
    <mergeCell ref="A41:B41"/>
    <mergeCell ref="A46:B46"/>
    <mergeCell ref="A156:B156"/>
    <mergeCell ref="A129:B129"/>
    <mergeCell ref="A143:B143"/>
    <mergeCell ref="A148:B148"/>
    <mergeCell ref="A88:B88"/>
    <mergeCell ref="A99:B99"/>
    <mergeCell ref="A116:B1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6.7109375" style="267" bestFit="1" customWidth="1"/>
    <col min="3" max="3" width="14.421875" style="267" customWidth="1"/>
    <col min="4" max="4" width="14.140625" style="267" customWidth="1"/>
    <col min="5" max="5" width="9.00390625" style="316" customWidth="1"/>
    <col min="6" max="6" width="9.57421875" style="316" bestFit="1" customWidth="1"/>
    <col min="7" max="9" width="7.00390625" style="267" bestFit="1" customWidth="1"/>
    <col min="10" max="10" width="8.28125" style="267" bestFit="1" customWidth="1"/>
    <col min="11" max="11" width="7.7109375" style="267" customWidth="1"/>
    <col min="12" max="13" width="7.00390625" style="267" bestFit="1" customWidth="1"/>
    <col min="14" max="14" width="7.28125" style="267" customWidth="1"/>
    <col min="15" max="15" width="6.28125" style="267" bestFit="1" customWidth="1"/>
    <col min="16" max="16" width="5.7109375" style="267" bestFit="1" customWidth="1"/>
    <col min="17" max="17" width="11.57421875" style="267" bestFit="1" customWidth="1"/>
    <col min="18" max="16384" width="11.421875" style="267" customWidth="1"/>
  </cols>
  <sheetData>
    <row r="1" spans="1:19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406" t="s">
        <v>261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" customHeight="1">
      <c r="A2" s="359"/>
      <c r="B2" s="366"/>
      <c r="C2" s="359"/>
      <c r="D2" s="397"/>
      <c r="E2" s="408" t="s">
        <v>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408" t="s">
        <v>3</v>
      </c>
      <c r="S2" s="385"/>
    </row>
    <row r="3" spans="1:19" ht="15" customHeight="1">
      <c r="A3" s="359"/>
      <c r="B3" s="366"/>
      <c r="C3" s="359"/>
      <c r="D3" s="397"/>
      <c r="E3" s="40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09"/>
      <c r="S3" s="370"/>
    </row>
    <row r="4" spans="1:19" ht="15" customHeight="1">
      <c r="A4" s="359"/>
      <c r="B4" s="366"/>
      <c r="C4" s="359"/>
      <c r="D4" s="397"/>
      <c r="E4" s="40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409"/>
      <c r="S4" s="370"/>
    </row>
    <row r="5" spans="1:19" ht="15" customHeight="1">
      <c r="A5" s="359"/>
      <c r="B5" s="366"/>
      <c r="C5" s="359"/>
      <c r="D5" s="397"/>
      <c r="E5" s="40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409"/>
      <c r="S5" s="370"/>
    </row>
    <row r="6" spans="1:19" ht="15" customHeight="1">
      <c r="A6" s="359"/>
      <c r="B6" s="366"/>
      <c r="C6" s="359"/>
      <c r="D6" s="397"/>
      <c r="E6" s="40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409"/>
      <c r="S6" s="370"/>
    </row>
    <row r="7" spans="1:19" ht="15" customHeight="1">
      <c r="A7" s="359"/>
      <c r="B7" s="366"/>
      <c r="C7" s="359"/>
      <c r="D7" s="397"/>
      <c r="E7" s="409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409"/>
      <c r="S7" s="370"/>
    </row>
    <row r="8" spans="1:19" ht="15" customHeight="1">
      <c r="A8" s="359"/>
      <c r="B8" s="366"/>
      <c r="C8" s="359"/>
      <c r="D8" s="397"/>
      <c r="E8" s="40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409"/>
      <c r="S8" s="370"/>
    </row>
    <row r="9" spans="1:19" ht="15.75" customHeight="1" thickBot="1">
      <c r="A9" s="359"/>
      <c r="B9" s="366"/>
      <c r="C9" s="359"/>
      <c r="D9" s="397"/>
      <c r="E9" s="410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0"/>
      <c r="S9" s="411"/>
    </row>
    <row r="10" spans="1:19" ht="57.75" customHeight="1" thickBot="1">
      <c r="A10" s="360"/>
      <c r="B10" s="360"/>
      <c r="C10" s="359"/>
      <c r="D10" s="398"/>
      <c r="E10" s="364" t="s">
        <v>219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73"/>
      <c r="R10" s="415" t="s">
        <v>220</v>
      </c>
      <c r="S10" s="415"/>
    </row>
    <row r="11" spans="1:19" ht="15.75" thickBot="1">
      <c r="A11" s="309"/>
      <c r="B11" s="309"/>
      <c r="C11" s="360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416"/>
      <c r="S11" s="416"/>
    </row>
    <row r="12" spans="1:19" ht="15.75" thickBot="1">
      <c r="A12" s="257" t="s">
        <v>35</v>
      </c>
      <c r="B12" s="256" t="s">
        <v>22</v>
      </c>
      <c r="C12" s="4"/>
      <c r="D12" s="4"/>
      <c r="E12" s="108">
        <v>6</v>
      </c>
      <c r="F12" s="108">
        <v>11</v>
      </c>
      <c r="G12" s="108">
        <v>21</v>
      </c>
      <c r="H12" s="108">
        <v>10</v>
      </c>
      <c r="I12" s="108"/>
      <c r="J12" s="108"/>
      <c r="K12" s="5"/>
      <c r="L12"/>
      <c r="M12"/>
      <c r="N12"/>
      <c r="O12"/>
      <c r="P12"/>
      <c r="Q12" s="246">
        <f>SUM(E12:P12)</f>
        <v>48</v>
      </c>
      <c r="R12"/>
      <c r="S12"/>
    </row>
    <row r="13" spans="1:19" ht="15.75" thickBot="1">
      <c r="A13" s="257" t="s">
        <v>35</v>
      </c>
      <c r="B13" s="256" t="s">
        <v>23</v>
      </c>
      <c r="C13" s="4"/>
      <c r="D13" s="4"/>
      <c r="E13" s="108">
        <v>10</v>
      </c>
      <c r="F13" s="108">
        <v>3</v>
      </c>
      <c r="G13" s="108">
        <v>18</v>
      </c>
      <c r="H13" s="108">
        <v>29</v>
      </c>
      <c r="I13" s="108"/>
      <c r="J13" s="108"/>
      <c r="K13" s="5"/>
      <c r="L13"/>
      <c r="M13"/>
      <c r="N13"/>
      <c r="O13"/>
      <c r="P13"/>
      <c r="Q13" s="246">
        <f aca="true" t="shared" si="0" ref="Q13:Q24">SUM(E13:P13)</f>
        <v>60</v>
      </c>
      <c r="R13"/>
      <c r="S13"/>
    </row>
    <row r="14" spans="1:19" ht="15.75" thickBot="1">
      <c r="A14" s="257" t="s">
        <v>35</v>
      </c>
      <c r="B14" s="256" t="s">
        <v>24</v>
      </c>
      <c r="C14" s="4"/>
      <c r="D14" s="4"/>
      <c r="E14" s="108">
        <v>15</v>
      </c>
      <c r="F14" s="108">
        <v>13</v>
      </c>
      <c r="G14" s="108">
        <v>12</v>
      </c>
      <c r="H14" s="108">
        <v>19</v>
      </c>
      <c r="I14" s="108"/>
      <c r="J14" s="108"/>
      <c r="K14" s="5"/>
      <c r="L14"/>
      <c r="M14"/>
      <c r="N14"/>
      <c r="O14"/>
      <c r="P14"/>
      <c r="Q14" s="246">
        <f t="shared" si="0"/>
        <v>59</v>
      </c>
      <c r="R14"/>
      <c r="S14"/>
    </row>
    <row r="15" spans="1:19" ht="15.75" thickBot="1">
      <c r="A15" s="257" t="s">
        <v>35</v>
      </c>
      <c r="B15" s="256" t="s">
        <v>25</v>
      </c>
      <c r="C15" s="4"/>
      <c r="D15" s="4"/>
      <c r="E15" s="108">
        <v>43</v>
      </c>
      <c r="F15" s="108">
        <v>14</v>
      </c>
      <c r="G15" s="108">
        <v>60</v>
      </c>
      <c r="H15" s="108">
        <v>115</v>
      </c>
      <c r="I15" s="108"/>
      <c r="J15" s="108"/>
      <c r="K15" s="5"/>
      <c r="L15"/>
      <c r="M15"/>
      <c r="N15"/>
      <c r="O15"/>
      <c r="P15"/>
      <c r="Q15" s="246">
        <f t="shared" si="0"/>
        <v>232</v>
      </c>
      <c r="R15"/>
      <c r="S15"/>
    </row>
    <row r="16" spans="1:19" ht="15.75" thickBot="1">
      <c r="A16" s="257" t="s">
        <v>35</v>
      </c>
      <c r="B16" s="256" t="s">
        <v>26</v>
      </c>
      <c r="C16" s="8"/>
      <c r="D16" s="4"/>
      <c r="E16" s="108">
        <v>24</v>
      </c>
      <c r="F16" s="108">
        <v>44</v>
      </c>
      <c r="G16" s="108">
        <v>29</v>
      </c>
      <c r="H16" s="108">
        <v>36</v>
      </c>
      <c r="I16" s="108"/>
      <c r="J16" s="108"/>
      <c r="K16" s="5"/>
      <c r="L16"/>
      <c r="M16"/>
      <c r="N16"/>
      <c r="O16"/>
      <c r="P16"/>
      <c r="Q16" s="246">
        <f t="shared" si="0"/>
        <v>133</v>
      </c>
      <c r="R16"/>
      <c r="S16"/>
    </row>
    <row r="17" spans="1:19" ht="15.75" thickBot="1">
      <c r="A17" s="257" t="s">
        <v>35</v>
      </c>
      <c r="B17" s="256" t="s">
        <v>27</v>
      </c>
      <c r="C17" s="4"/>
      <c r="D17" s="4"/>
      <c r="E17" s="108">
        <v>15</v>
      </c>
      <c r="F17" s="108">
        <v>6</v>
      </c>
      <c r="G17" s="108">
        <v>24</v>
      </c>
      <c r="H17" s="108">
        <v>9</v>
      </c>
      <c r="I17" s="108"/>
      <c r="J17" s="108"/>
      <c r="K17" s="5"/>
      <c r="L17"/>
      <c r="M17"/>
      <c r="N17"/>
      <c r="O17"/>
      <c r="P17"/>
      <c r="Q17" s="246">
        <f t="shared" si="0"/>
        <v>54</v>
      </c>
      <c r="R17"/>
      <c r="S17"/>
    </row>
    <row r="18" spans="1:19" ht="15.75" thickBot="1">
      <c r="A18" s="257" t="s">
        <v>35</v>
      </c>
      <c r="B18" s="256" t="s">
        <v>28</v>
      </c>
      <c r="C18" s="4"/>
      <c r="D18" s="4"/>
      <c r="E18" s="108">
        <v>1</v>
      </c>
      <c r="F18" s="108"/>
      <c r="G18" s="108">
        <v>1</v>
      </c>
      <c r="H18" s="108">
        <v>0</v>
      </c>
      <c r="I18" s="108"/>
      <c r="J18" s="108"/>
      <c r="K18" s="5"/>
      <c r="L18"/>
      <c r="M18"/>
      <c r="N18"/>
      <c r="O18"/>
      <c r="P18"/>
      <c r="Q18" s="246">
        <f t="shared" si="0"/>
        <v>2</v>
      </c>
      <c r="R18"/>
      <c r="S18"/>
    </row>
    <row r="19" spans="1:19" ht="15.75" thickBot="1">
      <c r="A19" s="257" t="s">
        <v>35</v>
      </c>
      <c r="B19" s="256" t="s">
        <v>29</v>
      </c>
      <c r="C19" s="4"/>
      <c r="D19" s="4"/>
      <c r="E19" s="108">
        <v>0</v>
      </c>
      <c r="F19" s="108"/>
      <c r="G19" s="108">
        <v>0</v>
      </c>
      <c r="H19" s="108">
        <v>0</v>
      </c>
      <c r="I19" s="108"/>
      <c r="J19" s="108"/>
      <c r="K19" s="5"/>
      <c r="L19"/>
      <c r="M19"/>
      <c r="N19"/>
      <c r="O19"/>
      <c r="P19"/>
      <c r="Q19" s="246">
        <f t="shared" si="0"/>
        <v>0</v>
      </c>
      <c r="R19"/>
      <c r="S19"/>
    </row>
    <row r="20" spans="1:19" ht="15.75" thickBot="1">
      <c r="A20" s="257" t="s">
        <v>35</v>
      </c>
      <c r="B20" s="256" t="s">
        <v>30</v>
      </c>
      <c r="C20" s="4"/>
      <c r="D20" s="4"/>
      <c r="E20" s="108">
        <v>0</v>
      </c>
      <c r="F20" s="108"/>
      <c r="G20" s="108"/>
      <c r="H20" s="108">
        <v>1</v>
      </c>
      <c r="I20" s="108"/>
      <c r="J20" s="108"/>
      <c r="K20" s="5"/>
      <c r="L20"/>
      <c r="M20"/>
      <c r="N20"/>
      <c r="O20"/>
      <c r="P20"/>
      <c r="Q20" s="246">
        <f t="shared" si="0"/>
        <v>1</v>
      </c>
      <c r="R20"/>
      <c r="S20"/>
    </row>
    <row r="21" spans="1:19" ht="15.75" thickBot="1">
      <c r="A21" s="257" t="s">
        <v>35</v>
      </c>
      <c r="B21" s="256" t="s">
        <v>31</v>
      </c>
      <c r="C21" s="29"/>
      <c r="D21" s="4"/>
      <c r="E21" s="108">
        <v>0</v>
      </c>
      <c r="F21" s="108"/>
      <c r="G21" s="108">
        <v>0</v>
      </c>
      <c r="H21" s="108">
        <v>0</v>
      </c>
      <c r="I21" s="108"/>
      <c r="J21" s="108"/>
      <c r="K21" s="5"/>
      <c r="L21"/>
      <c r="M21"/>
      <c r="N21"/>
      <c r="O21"/>
      <c r="P21"/>
      <c r="Q21" s="246">
        <f t="shared" si="0"/>
        <v>0</v>
      </c>
      <c r="R21"/>
      <c r="S21"/>
    </row>
    <row r="22" spans="1:19" ht="15.75" thickBot="1">
      <c r="A22" s="257" t="s">
        <v>35</v>
      </c>
      <c r="B22" s="256" t="s">
        <v>32</v>
      </c>
      <c r="C22" s="4"/>
      <c r="D22" s="4"/>
      <c r="E22" s="108"/>
      <c r="F22" s="108">
        <v>3</v>
      </c>
      <c r="G22" s="108">
        <v>0</v>
      </c>
      <c r="H22" s="108">
        <v>1</v>
      </c>
      <c r="I22" s="108"/>
      <c r="J22" s="108"/>
      <c r="K22" s="5"/>
      <c r="L22"/>
      <c r="M22"/>
      <c r="N22"/>
      <c r="O22"/>
      <c r="P22"/>
      <c r="Q22" s="246">
        <f t="shared" si="0"/>
        <v>4</v>
      </c>
      <c r="R22"/>
      <c r="S22"/>
    </row>
    <row r="23" spans="1:19" ht="15.75" thickBot="1">
      <c r="A23" s="257" t="s">
        <v>35</v>
      </c>
      <c r="B23" s="256" t="s">
        <v>33</v>
      </c>
      <c r="C23" s="4"/>
      <c r="D23" s="4"/>
      <c r="E23" s="45"/>
      <c r="F23" s="45"/>
      <c r="G23" s="5"/>
      <c r="H23" s="5"/>
      <c r="I23" s="5"/>
      <c r="J23" s="5"/>
      <c r="K23" s="5"/>
      <c r="L23"/>
      <c r="M23"/>
      <c r="N23"/>
      <c r="O23"/>
      <c r="P23"/>
      <c r="Q23" s="246">
        <f>SUM(E23:P23)</f>
        <v>0</v>
      </c>
      <c r="R23"/>
      <c r="S23"/>
    </row>
    <row r="24" spans="1:19" ht="15.75" thickBot="1">
      <c r="A24" s="257" t="s">
        <v>35</v>
      </c>
      <c r="B24" s="256" t="s">
        <v>34</v>
      </c>
      <c r="C24" s="4"/>
      <c r="D24" s="4"/>
      <c r="E24" s="45"/>
      <c r="F24" s="45"/>
      <c r="G24" s="5"/>
      <c r="H24" s="5"/>
      <c r="I24" s="5"/>
      <c r="J24" s="5"/>
      <c r="K24" s="5"/>
      <c r="L24"/>
      <c r="M24"/>
      <c r="N24"/>
      <c r="O24"/>
      <c r="P24"/>
      <c r="Q24" s="246">
        <f t="shared" si="0"/>
        <v>0</v>
      </c>
      <c r="R24"/>
      <c r="S24"/>
    </row>
    <row r="25" spans="1:19" ht="15.75" thickBot="1">
      <c r="A25" s="356" t="s">
        <v>157</v>
      </c>
      <c r="B25" s="357"/>
      <c r="C25" s="232">
        <f>+D25/'Metas Muni'!K6</f>
        <v>0.2882026458266507</v>
      </c>
      <c r="D25" s="233">
        <f>+Q25/R25</f>
        <v>0.20462387853692202</v>
      </c>
      <c r="E25" s="238">
        <f>SUM(E12:E24)</f>
        <v>114</v>
      </c>
      <c r="F25" s="238">
        <f aca="true" t="shared" si="1" ref="F25:P25">SUM(F12:F24)</f>
        <v>94</v>
      </c>
      <c r="G25" s="237">
        <f t="shared" si="1"/>
        <v>165</v>
      </c>
      <c r="H25" s="237">
        <f t="shared" si="1"/>
        <v>220</v>
      </c>
      <c r="I25" s="237">
        <f t="shared" si="1"/>
        <v>0</v>
      </c>
      <c r="J25" s="237">
        <f t="shared" si="1"/>
        <v>0</v>
      </c>
      <c r="K25" s="237">
        <f t="shared" si="1"/>
        <v>0</v>
      </c>
      <c r="L25" s="237">
        <f t="shared" si="1"/>
        <v>0</v>
      </c>
      <c r="M25" s="237">
        <f t="shared" si="1"/>
        <v>0</v>
      </c>
      <c r="N25" s="237">
        <f t="shared" si="1"/>
        <v>0</v>
      </c>
      <c r="O25" s="237">
        <f t="shared" si="1"/>
        <v>0</v>
      </c>
      <c r="P25" s="237">
        <f t="shared" si="1"/>
        <v>0</v>
      </c>
      <c r="Q25" s="235">
        <f>SUM(Q12:Q24)</f>
        <v>593</v>
      </c>
      <c r="R25" s="404">
        <v>2898</v>
      </c>
      <c r="S25" s="405"/>
    </row>
    <row r="26" spans="1:19" ht="15.75" thickBot="1">
      <c r="A26" s="257" t="s">
        <v>36</v>
      </c>
      <c r="B26" s="256" t="s">
        <v>37</v>
      </c>
      <c r="C26" s="4"/>
      <c r="D26" s="4"/>
      <c r="E26" s="109">
        <v>19</v>
      </c>
      <c r="F26" s="109">
        <v>23</v>
      </c>
      <c r="G26" s="109">
        <v>26</v>
      </c>
      <c r="H26" s="109">
        <v>43</v>
      </c>
      <c r="I26" s="109"/>
      <c r="J26" s="109"/>
      <c r="K26" s="5"/>
      <c r="L26"/>
      <c r="M26"/>
      <c r="N26"/>
      <c r="O26"/>
      <c r="P26"/>
      <c r="Q26" s="246">
        <f aca="true" t="shared" si="2" ref="Q26:Q67">SUM(E26:P26)</f>
        <v>111</v>
      </c>
      <c r="R26"/>
      <c r="S26"/>
    </row>
    <row r="27" spans="1:19" ht="15.75" thickBot="1">
      <c r="A27" s="257" t="s">
        <v>36</v>
      </c>
      <c r="B27" s="256" t="s">
        <v>38</v>
      </c>
      <c r="C27" s="4"/>
      <c r="D27" s="4"/>
      <c r="E27" s="109">
        <v>23</v>
      </c>
      <c r="F27" s="109">
        <v>22</v>
      </c>
      <c r="G27" s="109">
        <v>22</v>
      </c>
      <c r="H27" s="109">
        <v>17</v>
      </c>
      <c r="I27" s="109"/>
      <c r="J27" s="109"/>
      <c r="K27" s="5"/>
      <c r="L27"/>
      <c r="M27"/>
      <c r="N27"/>
      <c r="O27"/>
      <c r="P27"/>
      <c r="Q27" s="246">
        <f t="shared" si="2"/>
        <v>84</v>
      </c>
      <c r="R27"/>
      <c r="S27"/>
    </row>
    <row r="28" spans="1:19" ht="15.75" thickBot="1">
      <c r="A28" s="257" t="s">
        <v>36</v>
      </c>
      <c r="B28" s="256" t="s">
        <v>39</v>
      </c>
      <c r="C28" s="4"/>
      <c r="D28" s="4"/>
      <c r="E28" s="109">
        <v>32</v>
      </c>
      <c r="F28" s="109">
        <v>56</v>
      </c>
      <c r="G28" s="109">
        <v>44</v>
      </c>
      <c r="H28" s="109">
        <v>43</v>
      </c>
      <c r="I28" s="109"/>
      <c r="J28" s="109"/>
      <c r="K28" s="5"/>
      <c r="L28"/>
      <c r="M28"/>
      <c r="N28"/>
      <c r="O28"/>
      <c r="P28"/>
      <c r="Q28" s="246">
        <f t="shared" si="2"/>
        <v>175</v>
      </c>
      <c r="R28"/>
      <c r="S28"/>
    </row>
    <row r="29" spans="1:19" ht="15.75" thickBot="1">
      <c r="A29" s="257" t="s">
        <v>36</v>
      </c>
      <c r="B29" s="256" t="s">
        <v>40</v>
      </c>
      <c r="C29" s="4"/>
      <c r="D29" s="4"/>
      <c r="E29" s="109">
        <v>7</v>
      </c>
      <c r="F29" s="109">
        <v>5</v>
      </c>
      <c r="G29" s="109">
        <v>4</v>
      </c>
      <c r="H29" s="109">
        <v>3</v>
      </c>
      <c r="I29" s="109"/>
      <c r="J29" s="109"/>
      <c r="K29" s="5"/>
      <c r="L29"/>
      <c r="M29"/>
      <c r="N29"/>
      <c r="O29"/>
      <c r="P29"/>
      <c r="Q29" s="246">
        <f t="shared" si="2"/>
        <v>19</v>
      </c>
      <c r="R29"/>
      <c r="S29"/>
    </row>
    <row r="30" spans="1:19" ht="15.75" thickBot="1">
      <c r="A30" s="257" t="s">
        <v>36</v>
      </c>
      <c r="B30" s="256" t="s">
        <v>41</v>
      </c>
      <c r="C30" s="4"/>
      <c r="D30" s="4"/>
      <c r="E30" s="109">
        <v>38</v>
      </c>
      <c r="F30" s="109">
        <v>59</v>
      </c>
      <c r="G30" s="109">
        <v>48</v>
      </c>
      <c r="H30" s="109">
        <v>43</v>
      </c>
      <c r="I30" s="109"/>
      <c r="J30" s="109"/>
      <c r="K30" s="5"/>
      <c r="L30"/>
      <c r="M30"/>
      <c r="N30"/>
      <c r="O30"/>
      <c r="P30"/>
      <c r="Q30" s="246">
        <f t="shared" si="2"/>
        <v>188</v>
      </c>
      <c r="R30"/>
      <c r="S30"/>
    </row>
    <row r="31" spans="1:19" ht="15.75" thickBot="1">
      <c r="A31" s="257" t="s">
        <v>36</v>
      </c>
      <c r="B31" s="256" t="s">
        <v>42</v>
      </c>
      <c r="C31" s="4"/>
      <c r="D31" s="4"/>
      <c r="E31" s="109">
        <v>0</v>
      </c>
      <c r="F31" s="109">
        <v>0</v>
      </c>
      <c r="G31" s="109">
        <v>5</v>
      </c>
      <c r="H31" s="109">
        <v>3</v>
      </c>
      <c r="I31" s="109"/>
      <c r="J31" s="109"/>
      <c r="K31" s="5"/>
      <c r="L31"/>
      <c r="M31"/>
      <c r="N31"/>
      <c r="O31"/>
      <c r="P31"/>
      <c r="Q31" s="246">
        <f t="shared" si="2"/>
        <v>8</v>
      </c>
      <c r="R31"/>
      <c r="S31"/>
    </row>
    <row r="32" spans="1:19" ht="15.75" thickBot="1">
      <c r="A32" s="257" t="s">
        <v>36</v>
      </c>
      <c r="B32" s="256" t="s">
        <v>43</v>
      </c>
      <c r="C32" s="4"/>
      <c r="D32" s="4"/>
      <c r="E32" s="109">
        <v>0</v>
      </c>
      <c r="F32" s="109">
        <v>0</v>
      </c>
      <c r="G32" s="109">
        <v>2</v>
      </c>
      <c r="H32" s="109">
        <v>0</v>
      </c>
      <c r="I32" s="109"/>
      <c r="J32" s="109"/>
      <c r="K32" s="5"/>
      <c r="L32"/>
      <c r="M32"/>
      <c r="N32"/>
      <c r="O32"/>
      <c r="P32"/>
      <c r="Q32" s="246">
        <f t="shared" si="2"/>
        <v>2</v>
      </c>
      <c r="R32"/>
      <c r="S32"/>
    </row>
    <row r="33" spans="1:19" ht="15.75" thickBot="1">
      <c r="A33" s="257" t="s">
        <v>36</v>
      </c>
      <c r="B33" s="256" t="s">
        <v>44</v>
      </c>
      <c r="C33" s="4"/>
      <c r="D33" s="4"/>
      <c r="E33" s="109">
        <v>12</v>
      </c>
      <c r="F33" s="109">
        <v>1</v>
      </c>
      <c r="G33" s="109">
        <v>5</v>
      </c>
      <c r="H33" s="109">
        <v>1</v>
      </c>
      <c r="I33" s="109"/>
      <c r="J33" s="109"/>
      <c r="K33" s="5"/>
      <c r="L33"/>
      <c r="M33"/>
      <c r="N33"/>
      <c r="O33"/>
      <c r="P33"/>
      <c r="Q33" s="246">
        <f t="shared" si="2"/>
        <v>19</v>
      </c>
      <c r="R33"/>
      <c r="S33"/>
    </row>
    <row r="34" spans="1:19" ht="15.75" thickBot="1">
      <c r="A34" s="257" t="s">
        <v>36</v>
      </c>
      <c r="B34" s="256" t="s">
        <v>45</v>
      </c>
      <c r="C34" s="4"/>
      <c r="D34" s="4"/>
      <c r="E34" s="109"/>
      <c r="F34" s="109">
        <v>0</v>
      </c>
      <c r="G34" s="109"/>
      <c r="H34" s="109"/>
      <c r="I34" s="109"/>
      <c r="J34" s="109"/>
      <c r="K34" s="5"/>
      <c r="L34"/>
      <c r="M34"/>
      <c r="N34"/>
      <c r="O34"/>
      <c r="P34"/>
      <c r="Q34" s="246">
        <f t="shared" si="2"/>
        <v>0</v>
      </c>
      <c r="R34"/>
      <c r="S34"/>
    </row>
    <row r="35" spans="1:19" ht="15.75" thickBot="1">
      <c r="A35" s="257" t="s">
        <v>36</v>
      </c>
      <c r="B35" s="256" t="s">
        <v>46</v>
      </c>
      <c r="C35" s="4"/>
      <c r="D35" s="4"/>
      <c r="E35" s="110">
        <v>4</v>
      </c>
      <c r="F35" s="110">
        <v>4</v>
      </c>
      <c r="G35" s="110">
        <v>6</v>
      </c>
      <c r="H35" s="110">
        <v>0</v>
      </c>
      <c r="I35" s="110"/>
      <c r="J35" s="110"/>
      <c r="K35" s="5"/>
      <c r="L35" s="231"/>
      <c r="M35"/>
      <c r="N35"/>
      <c r="O35"/>
      <c r="P35"/>
      <c r="Q35" s="246">
        <f t="shared" si="2"/>
        <v>14</v>
      </c>
      <c r="R35"/>
      <c r="S35"/>
    </row>
    <row r="36" spans="1:19" ht="15.75" thickBot="1">
      <c r="A36" s="356" t="s">
        <v>158</v>
      </c>
      <c r="B36" s="357"/>
      <c r="C36" s="232">
        <f>+D36/'Metas Muni'!K7</f>
        <v>0.2716581663950085</v>
      </c>
      <c r="D36" s="233">
        <f>+Q36/R36</f>
        <v>0.21189336978810663</v>
      </c>
      <c r="E36" s="236">
        <f aca="true" t="shared" si="3" ref="E36:Q36">SUM(E26:E35)</f>
        <v>135</v>
      </c>
      <c r="F36" s="236">
        <f t="shared" si="3"/>
        <v>170</v>
      </c>
      <c r="G36" s="236">
        <f t="shared" si="3"/>
        <v>162</v>
      </c>
      <c r="H36" s="236">
        <f t="shared" si="3"/>
        <v>153</v>
      </c>
      <c r="I36" s="236">
        <f t="shared" si="3"/>
        <v>0</v>
      </c>
      <c r="J36" s="236">
        <f t="shared" si="3"/>
        <v>0</v>
      </c>
      <c r="K36" s="236">
        <f t="shared" si="3"/>
        <v>0</v>
      </c>
      <c r="L36" s="236">
        <f t="shared" si="3"/>
        <v>0</v>
      </c>
      <c r="M36" s="236">
        <f t="shared" si="3"/>
        <v>0</v>
      </c>
      <c r="N36" s="236">
        <f t="shared" si="3"/>
        <v>0</v>
      </c>
      <c r="O36" s="236">
        <f t="shared" si="3"/>
        <v>0</v>
      </c>
      <c r="P36" s="236">
        <f t="shared" si="3"/>
        <v>0</v>
      </c>
      <c r="Q36" s="235">
        <f t="shared" si="3"/>
        <v>620</v>
      </c>
      <c r="R36" s="399">
        <v>2926</v>
      </c>
      <c r="S36" s="400"/>
    </row>
    <row r="37" spans="1:19" ht="15.75" thickBot="1">
      <c r="A37" s="258" t="s">
        <v>247</v>
      </c>
      <c r="B37" s="256" t="s">
        <v>248</v>
      </c>
      <c r="C37" s="231"/>
      <c r="D37" s="129"/>
      <c r="E37" s="129">
        <v>0</v>
      </c>
      <c r="F37" s="129">
        <v>0</v>
      </c>
      <c r="G37" s="129">
        <v>0</v>
      </c>
      <c r="H37" s="129">
        <v>0</v>
      </c>
      <c r="I37" s="231"/>
      <c r="J37" s="231"/>
      <c r="K37" s="231"/>
      <c r="L37" s="129"/>
      <c r="M37" s="129"/>
      <c r="N37" s="129"/>
      <c r="O37" s="129"/>
      <c r="P37" s="129"/>
      <c r="Q37" s="246">
        <f t="shared" si="2"/>
        <v>0</v>
      </c>
      <c r="R37" s="402"/>
      <c r="S37" s="403"/>
    </row>
    <row r="38" spans="1:19" ht="15.75" thickBot="1">
      <c r="A38" s="258" t="s">
        <v>247</v>
      </c>
      <c r="B38" s="256" t="s">
        <v>249</v>
      </c>
      <c r="C38" s="231"/>
      <c r="D38" s="129"/>
      <c r="E38" s="129"/>
      <c r="F38" s="129">
        <v>0</v>
      </c>
      <c r="G38" s="129"/>
      <c r="H38" s="129">
        <v>0</v>
      </c>
      <c r="I38" s="231"/>
      <c r="J38" s="231"/>
      <c r="K38" s="231"/>
      <c r="L38" s="129"/>
      <c r="M38" s="129"/>
      <c r="N38" s="129"/>
      <c r="O38" s="129"/>
      <c r="P38" s="129"/>
      <c r="Q38" s="246">
        <f t="shared" si="2"/>
        <v>0</v>
      </c>
      <c r="R38" s="402"/>
      <c r="S38" s="403"/>
    </row>
    <row r="39" spans="1:19" ht="15.75" thickBot="1">
      <c r="A39" s="258" t="s">
        <v>247</v>
      </c>
      <c r="B39" s="256" t="s">
        <v>250</v>
      </c>
      <c r="C39" s="129"/>
      <c r="D39" s="129"/>
      <c r="E39" s="129"/>
      <c r="F39" s="129"/>
      <c r="G39" s="129"/>
      <c r="H39" s="129"/>
      <c r="I39" s="231"/>
      <c r="J39" s="231"/>
      <c r="K39" s="231"/>
      <c r="L39" s="129"/>
      <c r="M39" s="129"/>
      <c r="N39" s="129"/>
      <c r="O39" s="129"/>
      <c r="P39" s="129"/>
      <c r="Q39" s="246">
        <f t="shared" si="2"/>
        <v>0</v>
      </c>
      <c r="R39" s="402"/>
      <c r="S39" s="403"/>
    </row>
    <row r="40" spans="1:19" ht="15.75" thickBot="1">
      <c r="A40" s="258" t="s">
        <v>247</v>
      </c>
      <c r="B40" s="256" t="s">
        <v>251</v>
      </c>
      <c r="C40" s="297"/>
      <c r="D40" s="129"/>
      <c r="E40" s="129"/>
      <c r="F40" s="129"/>
      <c r="G40" s="129"/>
      <c r="H40" s="300">
        <v>0</v>
      </c>
      <c r="I40" s="231"/>
      <c r="J40" s="231"/>
      <c r="K40" s="231"/>
      <c r="L40" s="129"/>
      <c r="M40" s="129"/>
      <c r="N40" s="129"/>
      <c r="O40" s="129"/>
      <c r="P40" s="129"/>
      <c r="Q40" s="246">
        <f t="shared" si="2"/>
        <v>0</v>
      </c>
      <c r="R40" s="402"/>
      <c r="S40" s="403"/>
    </row>
    <row r="41" spans="1:19" ht="15.75" thickBot="1">
      <c r="A41" s="361" t="s">
        <v>252</v>
      </c>
      <c r="B41" s="362"/>
      <c r="C41" s="232">
        <f>+D41/'Metas Muni'!K8</f>
        <v>0</v>
      </c>
      <c r="D41" s="233">
        <f>+Q41/R41</f>
        <v>0</v>
      </c>
      <c r="E41" s="242">
        <f>SUM(E37:E40)</f>
        <v>0</v>
      </c>
      <c r="F41" s="242">
        <f aca="true" t="shared" si="4" ref="F41:O41">SUM(F37:F40)</f>
        <v>0</v>
      </c>
      <c r="G41" s="242">
        <f t="shared" si="4"/>
        <v>0</v>
      </c>
      <c r="H41" s="242">
        <f t="shared" si="4"/>
        <v>0</v>
      </c>
      <c r="I41" s="242">
        <f t="shared" si="4"/>
        <v>0</v>
      </c>
      <c r="J41" s="242">
        <f t="shared" si="4"/>
        <v>0</v>
      </c>
      <c r="K41" s="242">
        <f t="shared" si="4"/>
        <v>0</v>
      </c>
      <c r="L41" s="242">
        <f t="shared" si="4"/>
        <v>0</v>
      </c>
      <c r="M41" s="242">
        <f t="shared" si="4"/>
        <v>0</v>
      </c>
      <c r="N41" s="242">
        <f t="shared" si="4"/>
        <v>0</v>
      </c>
      <c r="O41" s="242">
        <f t="shared" si="4"/>
        <v>0</v>
      </c>
      <c r="P41" s="242">
        <f>SUM(P37:P40)</f>
        <v>0</v>
      </c>
      <c r="Q41" s="242">
        <f>SUM(Q37:Q40)</f>
        <v>0</v>
      </c>
      <c r="R41" s="399">
        <v>57</v>
      </c>
      <c r="S41" s="400"/>
    </row>
    <row r="42" spans="1:19" ht="15.75" thickBot="1">
      <c r="A42" s="258" t="s">
        <v>253</v>
      </c>
      <c r="B42" s="256" t="s">
        <v>254</v>
      </c>
      <c r="C42" s="129"/>
      <c r="D42" s="129"/>
      <c r="E42" s="129">
        <v>0</v>
      </c>
      <c r="F42" s="129">
        <v>0</v>
      </c>
      <c r="G42" s="129">
        <v>0</v>
      </c>
      <c r="H42" s="129">
        <v>3</v>
      </c>
      <c r="I42" s="231"/>
      <c r="J42" s="231"/>
      <c r="K42" s="231"/>
      <c r="L42" s="129"/>
      <c r="M42" s="129"/>
      <c r="N42" s="129"/>
      <c r="O42" s="129"/>
      <c r="P42" s="129"/>
      <c r="Q42" s="246">
        <f t="shared" si="2"/>
        <v>3</v>
      </c>
      <c r="R42" s="402"/>
      <c r="S42" s="403"/>
    </row>
    <row r="43" spans="1:19" ht="15.75" thickBot="1">
      <c r="A43" s="258" t="s">
        <v>253</v>
      </c>
      <c r="B43" s="256" t="s">
        <v>255</v>
      </c>
      <c r="C43" s="129"/>
      <c r="D43" s="129"/>
      <c r="E43" s="129"/>
      <c r="F43" s="129">
        <v>0</v>
      </c>
      <c r="G43" s="129">
        <v>0</v>
      </c>
      <c r="H43" s="129"/>
      <c r="I43" s="231"/>
      <c r="J43" s="231"/>
      <c r="K43" s="231"/>
      <c r="L43" s="129"/>
      <c r="M43" s="129"/>
      <c r="N43" s="129"/>
      <c r="O43" s="129"/>
      <c r="P43" s="129"/>
      <c r="Q43" s="246">
        <f t="shared" si="2"/>
        <v>0</v>
      </c>
      <c r="R43" s="402"/>
      <c r="S43" s="403"/>
    </row>
    <row r="44" spans="1:19" ht="15.75" thickBot="1">
      <c r="A44" s="258" t="s">
        <v>253</v>
      </c>
      <c r="B44" s="256" t="s">
        <v>256</v>
      </c>
      <c r="C44" s="129"/>
      <c r="D44" s="129"/>
      <c r="E44" s="129"/>
      <c r="F44" s="129">
        <v>0</v>
      </c>
      <c r="G44" s="129">
        <v>3</v>
      </c>
      <c r="H44" s="129">
        <v>2</v>
      </c>
      <c r="I44" s="231"/>
      <c r="J44" s="231"/>
      <c r="K44" s="231"/>
      <c r="L44" s="129"/>
      <c r="M44" s="129"/>
      <c r="N44" s="129"/>
      <c r="O44" s="129"/>
      <c r="P44" s="129"/>
      <c r="Q44" s="246">
        <f t="shared" si="2"/>
        <v>5</v>
      </c>
      <c r="R44" s="402"/>
      <c r="S44" s="403"/>
    </row>
    <row r="45" spans="1:19" ht="15.75" thickBot="1">
      <c r="A45" s="258" t="s">
        <v>253</v>
      </c>
      <c r="B45" s="256" t="s">
        <v>257</v>
      </c>
      <c r="C45" s="299"/>
      <c r="D45" s="129"/>
      <c r="E45" s="129"/>
      <c r="F45" s="129"/>
      <c r="G45" s="129"/>
      <c r="H45" s="129">
        <v>1</v>
      </c>
      <c r="I45" s="231"/>
      <c r="J45" s="231"/>
      <c r="K45" s="231"/>
      <c r="L45" s="129"/>
      <c r="M45" s="129"/>
      <c r="N45" s="129"/>
      <c r="O45" s="129"/>
      <c r="P45" s="129"/>
      <c r="Q45" s="246">
        <f t="shared" si="2"/>
        <v>1</v>
      </c>
      <c r="R45" s="402"/>
      <c r="S45" s="403"/>
    </row>
    <row r="46" spans="1:19" ht="15.75" thickBot="1">
      <c r="A46" s="361" t="s">
        <v>258</v>
      </c>
      <c r="B46" s="362"/>
      <c r="C46" s="232">
        <f>+D46/'Metas Muni'!K9</f>
        <v>0.1567398119122257</v>
      </c>
      <c r="D46" s="233">
        <f>+Q46/R46</f>
        <v>0.13636363636363635</v>
      </c>
      <c r="E46" s="271">
        <f>SUM(E42:E45)</f>
        <v>0</v>
      </c>
      <c r="F46" s="271">
        <f aca="true" t="shared" si="5" ref="F46:Q46">SUM(F42:F45)</f>
        <v>0</v>
      </c>
      <c r="G46" s="271">
        <f t="shared" si="5"/>
        <v>3</v>
      </c>
      <c r="H46" s="271">
        <f t="shared" si="5"/>
        <v>6</v>
      </c>
      <c r="I46" s="271">
        <f t="shared" si="5"/>
        <v>0</v>
      </c>
      <c r="J46" s="271">
        <f t="shared" si="5"/>
        <v>0</v>
      </c>
      <c r="K46" s="271">
        <f t="shared" si="5"/>
        <v>0</v>
      </c>
      <c r="L46" s="271">
        <f t="shared" si="5"/>
        <v>0</v>
      </c>
      <c r="M46" s="271">
        <f t="shared" si="5"/>
        <v>0</v>
      </c>
      <c r="N46" s="271">
        <f t="shared" si="5"/>
        <v>0</v>
      </c>
      <c r="O46" s="271">
        <f t="shared" si="5"/>
        <v>0</v>
      </c>
      <c r="P46" s="271">
        <f t="shared" si="5"/>
        <v>0</v>
      </c>
      <c r="Q46" s="271">
        <f t="shared" si="5"/>
        <v>9</v>
      </c>
      <c r="R46" s="399">
        <v>66</v>
      </c>
      <c r="S46" s="400"/>
    </row>
    <row r="47" spans="1:19" ht="15.75" thickBot="1">
      <c r="A47" s="257" t="s">
        <v>57</v>
      </c>
      <c r="B47" s="256" t="s">
        <v>47</v>
      </c>
      <c r="C47" s="4"/>
      <c r="D47" s="4"/>
      <c r="E47" s="111">
        <v>0</v>
      </c>
      <c r="F47" s="111">
        <v>1</v>
      </c>
      <c r="G47" s="111">
        <v>1</v>
      </c>
      <c r="H47" s="111">
        <v>16</v>
      </c>
      <c r="I47" s="111"/>
      <c r="J47" s="111"/>
      <c r="K47" s="5"/>
      <c r="L47"/>
      <c r="M47"/>
      <c r="N47"/>
      <c r="O47"/>
      <c r="P47"/>
      <c r="Q47" s="246">
        <f t="shared" si="2"/>
        <v>18</v>
      </c>
      <c r="R47"/>
      <c r="S47"/>
    </row>
    <row r="48" spans="1:19" ht="15.75" thickBot="1">
      <c r="A48" s="257" t="s">
        <v>57</v>
      </c>
      <c r="B48" s="256" t="s">
        <v>48</v>
      </c>
      <c r="C48" s="4"/>
      <c r="D48" s="4"/>
      <c r="E48" s="45"/>
      <c r="F48" s="45"/>
      <c r="G48" s="5"/>
      <c r="H48" s="5"/>
      <c r="I48" s="5"/>
      <c r="J48" s="5"/>
      <c r="K48" s="5"/>
      <c r="L48"/>
      <c r="M48"/>
      <c r="N48"/>
      <c r="O48"/>
      <c r="P48"/>
      <c r="Q48" s="246">
        <f t="shared" si="2"/>
        <v>0</v>
      </c>
      <c r="R48"/>
      <c r="S48"/>
    </row>
    <row r="49" spans="1:19" ht="15.75" thickBot="1">
      <c r="A49" s="257" t="s">
        <v>57</v>
      </c>
      <c r="B49" s="256" t="s">
        <v>49</v>
      </c>
      <c r="C49" s="4"/>
      <c r="D49" s="4"/>
      <c r="E49" s="112">
        <v>4</v>
      </c>
      <c r="F49" s="112">
        <v>0</v>
      </c>
      <c r="G49" s="112">
        <v>1</v>
      </c>
      <c r="H49" s="112">
        <v>2</v>
      </c>
      <c r="I49" s="112"/>
      <c r="J49" s="112"/>
      <c r="K49" s="5"/>
      <c r="L49"/>
      <c r="M49"/>
      <c r="N49"/>
      <c r="O49"/>
      <c r="P49"/>
      <c r="Q49" s="246">
        <f t="shared" si="2"/>
        <v>7</v>
      </c>
      <c r="R49"/>
      <c r="S49"/>
    </row>
    <row r="50" spans="1:19" ht="15.75" thickBot="1">
      <c r="A50" s="257" t="s">
        <v>57</v>
      </c>
      <c r="B50" s="256" t="s">
        <v>50</v>
      </c>
      <c r="C50" s="4"/>
      <c r="D50" s="4"/>
      <c r="E50" s="45"/>
      <c r="F50" s="45"/>
      <c r="G50" s="5"/>
      <c r="H50" s="5"/>
      <c r="I50" s="5"/>
      <c r="J50" s="5"/>
      <c r="K50" s="5"/>
      <c r="L50"/>
      <c r="M50"/>
      <c r="N50"/>
      <c r="O50"/>
      <c r="P50"/>
      <c r="Q50" s="246">
        <f t="shared" si="2"/>
        <v>0</v>
      </c>
      <c r="R50"/>
      <c r="S50"/>
    </row>
    <row r="51" spans="1:19" ht="15.75" thickBot="1">
      <c r="A51" s="257" t="s">
        <v>57</v>
      </c>
      <c r="B51" s="256" t="s">
        <v>51</v>
      </c>
      <c r="C51" s="4"/>
      <c r="D51" s="4"/>
      <c r="E51" s="45"/>
      <c r="F51" s="45"/>
      <c r="G51" s="5"/>
      <c r="H51" s="5"/>
      <c r="I51" s="5"/>
      <c r="J51" s="5"/>
      <c r="K51" s="5"/>
      <c r="L51"/>
      <c r="M51"/>
      <c r="N51"/>
      <c r="O51"/>
      <c r="P51"/>
      <c r="Q51" s="246">
        <f t="shared" si="2"/>
        <v>0</v>
      </c>
      <c r="R51"/>
      <c r="S51"/>
    </row>
    <row r="52" spans="1:19" ht="15.75" thickBot="1">
      <c r="A52" s="257" t="s">
        <v>57</v>
      </c>
      <c r="B52" s="256" t="s">
        <v>52</v>
      </c>
      <c r="C52" s="4"/>
      <c r="D52" s="4"/>
      <c r="E52" s="45"/>
      <c r="F52" s="45"/>
      <c r="G52" s="5"/>
      <c r="H52" s="5"/>
      <c r="I52" s="5"/>
      <c r="J52" s="5"/>
      <c r="K52" s="5"/>
      <c r="L52"/>
      <c r="M52"/>
      <c r="N52"/>
      <c r="O52"/>
      <c r="P52"/>
      <c r="Q52" s="246">
        <f t="shared" si="2"/>
        <v>0</v>
      </c>
      <c r="R52"/>
      <c r="S52"/>
    </row>
    <row r="53" spans="1:19" ht="15.75" thickBot="1">
      <c r="A53" s="257" t="s">
        <v>57</v>
      </c>
      <c r="B53" s="256" t="s">
        <v>53</v>
      </c>
      <c r="C53" s="4"/>
      <c r="D53" s="4"/>
      <c r="E53" s="45"/>
      <c r="F53" s="45"/>
      <c r="G53" s="5"/>
      <c r="H53" s="5"/>
      <c r="I53" s="5"/>
      <c r="J53" s="5"/>
      <c r="K53" s="5"/>
      <c r="L53"/>
      <c r="M53"/>
      <c r="N53"/>
      <c r="O53"/>
      <c r="P53"/>
      <c r="Q53" s="246">
        <f t="shared" si="2"/>
        <v>0</v>
      </c>
      <c r="R53"/>
      <c r="S53"/>
    </row>
    <row r="54" spans="1:19" ht="15.75" thickBot="1">
      <c r="A54" s="257" t="s">
        <v>57</v>
      </c>
      <c r="B54" s="256" t="s">
        <v>54</v>
      </c>
      <c r="C54" s="4"/>
      <c r="D54" s="4"/>
      <c r="E54" s="45"/>
      <c r="F54" s="45"/>
      <c r="G54" s="5"/>
      <c r="H54" s="5"/>
      <c r="I54" s="5"/>
      <c r="J54" s="5"/>
      <c r="K54" s="5"/>
      <c r="L54"/>
      <c r="M54"/>
      <c r="N54"/>
      <c r="O54"/>
      <c r="P54"/>
      <c r="Q54" s="246">
        <f t="shared" si="2"/>
        <v>0</v>
      </c>
      <c r="R54"/>
      <c r="S54"/>
    </row>
    <row r="55" spans="1:19" ht="15.75" thickBot="1">
      <c r="A55" s="257" t="s">
        <v>57</v>
      </c>
      <c r="B55" s="256" t="s">
        <v>55</v>
      </c>
      <c r="C55" s="4"/>
      <c r="D55" s="4"/>
      <c r="E55" s="113">
        <v>1</v>
      </c>
      <c r="F55" s="113">
        <v>3</v>
      </c>
      <c r="G55" s="113">
        <v>1</v>
      </c>
      <c r="H55" s="113">
        <v>4</v>
      </c>
      <c r="I55" s="113"/>
      <c r="J55" s="113"/>
      <c r="K55" s="5"/>
      <c r="L55"/>
      <c r="M55"/>
      <c r="N55"/>
      <c r="O55"/>
      <c r="P55"/>
      <c r="Q55" s="246">
        <f t="shared" si="2"/>
        <v>9</v>
      </c>
      <c r="R55"/>
      <c r="S55"/>
    </row>
    <row r="56" spans="1:19" ht="15.75" thickBot="1">
      <c r="A56" s="257" t="s">
        <v>57</v>
      </c>
      <c r="B56" s="256" t="s">
        <v>56</v>
      </c>
      <c r="C56" s="4"/>
      <c r="D56" s="4"/>
      <c r="E56" s="45"/>
      <c r="F56" s="45"/>
      <c r="G56" s="5"/>
      <c r="H56" s="5"/>
      <c r="I56" s="5"/>
      <c r="J56" s="5"/>
      <c r="K56" s="5"/>
      <c r="L56"/>
      <c r="M56"/>
      <c r="N56"/>
      <c r="O56"/>
      <c r="P56"/>
      <c r="Q56" s="246">
        <f t="shared" si="2"/>
        <v>0</v>
      </c>
      <c r="R56"/>
      <c r="S56"/>
    </row>
    <row r="57" spans="1:19" ht="15.75" thickBot="1">
      <c r="A57" s="356" t="s">
        <v>159</v>
      </c>
      <c r="B57" s="357"/>
      <c r="C57" s="232">
        <f>+D57/'Metas Muni'!K10</f>
        <v>0.2560240963855422</v>
      </c>
      <c r="D57" s="233">
        <f>+Q57/R57</f>
        <v>0.2125</v>
      </c>
      <c r="E57" s="236">
        <f>SUM(E47:E56)</f>
        <v>5</v>
      </c>
      <c r="F57" s="236">
        <f aca="true" t="shared" si="6" ref="F57:P57">SUM(F47:F56)</f>
        <v>4</v>
      </c>
      <c r="G57" s="236">
        <f t="shared" si="6"/>
        <v>3</v>
      </c>
      <c r="H57" s="236">
        <f t="shared" si="6"/>
        <v>22</v>
      </c>
      <c r="I57" s="236">
        <f t="shared" si="6"/>
        <v>0</v>
      </c>
      <c r="J57" s="236">
        <f t="shared" si="6"/>
        <v>0</v>
      </c>
      <c r="K57" s="236">
        <f t="shared" si="6"/>
        <v>0</v>
      </c>
      <c r="L57" s="236">
        <f t="shared" si="6"/>
        <v>0</v>
      </c>
      <c r="M57" s="236">
        <f t="shared" si="6"/>
        <v>0</v>
      </c>
      <c r="N57" s="236">
        <f t="shared" si="6"/>
        <v>0</v>
      </c>
      <c r="O57" s="236">
        <f t="shared" si="6"/>
        <v>0</v>
      </c>
      <c r="P57" s="236">
        <f t="shared" si="6"/>
        <v>0</v>
      </c>
      <c r="Q57" s="235">
        <f>SUM(Q47:Q56)</f>
        <v>34</v>
      </c>
      <c r="R57" s="399">
        <v>160</v>
      </c>
      <c r="S57" s="400"/>
    </row>
    <row r="58" spans="1:19" ht="15.75" thickBot="1">
      <c r="A58" s="257" t="s">
        <v>71</v>
      </c>
      <c r="B58" s="256" t="s">
        <v>58</v>
      </c>
      <c r="C58" s="4"/>
      <c r="D58" s="4"/>
      <c r="E58" s="114">
        <v>11</v>
      </c>
      <c r="F58" s="114">
        <v>9</v>
      </c>
      <c r="G58" s="114">
        <v>17</v>
      </c>
      <c r="H58" s="114">
        <v>20</v>
      </c>
      <c r="I58" s="114"/>
      <c r="J58" s="114"/>
      <c r="K58" s="5"/>
      <c r="L58"/>
      <c r="M58"/>
      <c r="N58"/>
      <c r="O58"/>
      <c r="P58"/>
      <c r="Q58" s="246">
        <f t="shared" si="2"/>
        <v>57</v>
      </c>
      <c r="R58"/>
      <c r="S58"/>
    </row>
    <row r="59" spans="1:19" ht="15.75" thickBot="1">
      <c r="A59" s="257" t="s">
        <v>71</v>
      </c>
      <c r="B59" s="256" t="s">
        <v>59</v>
      </c>
      <c r="C59" s="4"/>
      <c r="D59" s="4"/>
      <c r="E59" s="114">
        <v>1</v>
      </c>
      <c r="F59" s="114"/>
      <c r="G59" s="114">
        <v>0</v>
      </c>
      <c r="H59" s="114"/>
      <c r="I59" s="114"/>
      <c r="J59" s="114"/>
      <c r="K59" s="5"/>
      <c r="L59"/>
      <c r="M59"/>
      <c r="N59"/>
      <c r="O59"/>
      <c r="P59"/>
      <c r="Q59" s="246">
        <f t="shared" si="2"/>
        <v>1</v>
      </c>
      <c r="R59"/>
      <c r="S59"/>
    </row>
    <row r="60" spans="1:19" ht="15.75" thickBot="1">
      <c r="A60" s="257" t="s">
        <v>71</v>
      </c>
      <c r="B60" s="256" t="s">
        <v>60</v>
      </c>
      <c r="C60" s="4"/>
      <c r="D60" s="4"/>
      <c r="E60" s="114"/>
      <c r="F60" s="114"/>
      <c r="G60" s="114"/>
      <c r="H60" s="114"/>
      <c r="I60" s="114"/>
      <c r="J60" s="114"/>
      <c r="K60" s="5"/>
      <c r="L60"/>
      <c r="M60"/>
      <c r="N60"/>
      <c r="O60"/>
      <c r="P60"/>
      <c r="Q60" s="246">
        <f t="shared" si="2"/>
        <v>0</v>
      </c>
      <c r="R60"/>
      <c r="S60"/>
    </row>
    <row r="61" spans="1:19" ht="15.75" thickBot="1">
      <c r="A61" s="257" t="s">
        <v>71</v>
      </c>
      <c r="B61" s="256" t="s">
        <v>61</v>
      </c>
      <c r="C61" s="4"/>
      <c r="D61" s="4"/>
      <c r="E61" s="114">
        <v>1</v>
      </c>
      <c r="F61" s="114"/>
      <c r="G61" s="114"/>
      <c r="H61" s="114">
        <v>0</v>
      </c>
      <c r="I61" s="114"/>
      <c r="J61" s="114"/>
      <c r="K61" s="5"/>
      <c r="L61"/>
      <c r="M61"/>
      <c r="N61"/>
      <c r="O61"/>
      <c r="P61"/>
      <c r="Q61" s="246">
        <f t="shared" si="2"/>
        <v>1</v>
      </c>
      <c r="R61"/>
      <c r="S61"/>
    </row>
    <row r="62" spans="1:19" ht="15.75" thickBot="1">
      <c r="A62" s="257" t="s">
        <v>71</v>
      </c>
      <c r="B62" s="256" t="s">
        <v>62</v>
      </c>
      <c r="C62" s="4"/>
      <c r="D62" s="4"/>
      <c r="E62" s="114"/>
      <c r="F62" s="114"/>
      <c r="G62" s="114"/>
      <c r="H62" s="114"/>
      <c r="I62" s="114"/>
      <c r="J62" s="114"/>
      <c r="K62" s="5"/>
      <c r="L62"/>
      <c r="M62"/>
      <c r="N62"/>
      <c r="O62"/>
      <c r="P62"/>
      <c r="Q62" s="246">
        <f t="shared" si="2"/>
        <v>0</v>
      </c>
      <c r="R62"/>
      <c r="S62"/>
    </row>
    <row r="63" spans="1:19" ht="15.75" thickBot="1">
      <c r="A63" s="257" t="s">
        <v>71</v>
      </c>
      <c r="B63" s="256" t="s">
        <v>63</v>
      </c>
      <c r="C63" s="4"/>
      <c r="D63" s="4"/>
      <c r="E63" s="114"/>
      <c r="F63" s="114"/>
      <c r="G63" s="114">
        <v>1</v>
      </c>
      <c r="H63" s="114"/>
      <c r="I63" s="114"/>
      <c r="J63" s="114"/>
      <c r="K63" s="5"/>
      <c r="L63"/>
      <c r="M63"/>
      <c r="N63"/>
      <c r="O63"/>
      <c r="P63"/>
      <c r="Q63" s="246">
        <f t="shared" si="2"/>
        <v>1</v>
      </c>
      <c r="R63"/>
      <c r="S63"/>
    </row>
    <row r="64" spans="1:19" ht="15.75" thickBot="1">
      <c r="A64" s="257" t="s">
        <v>71</v>
      </c>
      <c r="B64" s="256" t="s">
        <v>64</v>
      </c>
      <c r="C64" s="4"/>
      <c r="D64" s="4"/>
      <c r="E64" s="115"/>
      <c r="F64" s="115"/>
      <c r="G64" s="115">
        <v>0</v>
      </c>
      <c r="H64" s="115"/>
      <c r="I64" s="115"/>
      <c r="J64" s="115"/>
      <c r="K64" s="5"/>
      <c r="L64"/>
      <c r="M64"/>
      <c r="N64"/>
      <c r="O64"/>
      <c r="P64"/>
      <c r="Q64" s="246">
        <f t="shared" si="2"/>
        <v>0</v>
      </c>
      <c r="R64"/>
      <c r="S64"/>
    </row>
    <row r="65" spans="1:19" ht="15.75" thickBot="1">
      <c r="A65" s="257" t="s">
        <v>71</v>
      </c>
      <c r="B65" s="256" t="s">
        <v>65</v>
      </c>
      <c r="C65" s="4"/>
      <c r="D65" s="4"/>
      <c r="E65" s="45"/>
      <c r="F65" s="45"/>
      <c r="G65" s="5"/>
      <c r="H65" s="5"/>
      <c r="I65" s="5"/>
      <c r="J65" s="5"/>
      <c r="K65" s="5"/>
      <c r="L65"/>
      <c r="M65"/>
      <c r="N65"/>
      <c r="O65"/>
      <c r="P65"/>
      <c r="Q65" s="246">
        <f t="shared" si="2"/>
        <v>0</v>
      </c>
      <c r="R65"/>
      <c r="S65"/>
    </row>
    <row r="66" spans="1:19" ht="15.75" thickBot="1">
      <c r="A66" s="257" t="s">
        <v>71</v>
      </c>
      <c r="B66" s="256" t="s">
        <v>66</v>
      </c>
      <c r="C66" s="4"/>
      <c r="D66" s="4"/>
      <c r="E66" s="116">
        <v>0</v>
      </c>
      <c r="F66" s="116">
        <v>0</v>
      </c>
      <c r="G66" s="116"/>
      <c r="H66" s="116">
        <v>0</v>
      </c>
      <c r="I66" s="116"/>
      <c r="J66" s="116"/>
      <c r="K66" s="5"/>
      <c r="L66"/>
      <c r="M66"/>
      <c r="N66"/>
      <c r="O66"/>
      <c r="P66"/>
      <c r="Q66" s="246">
        <f t="shared" si="2"/>
        <v>0</v>
      </c>
      <c r="R66"/>
      <c r="S66"/>
    </row>
    <row r="67" spans="1:19" ht="15.75" thickBot="1">
      <c r="A67" s="257" t="s">
        <v>71</v>
      </c>
      <c r="B67" s="256" t="s">
        <v>67</v>
      </c>
      <c r="C67" s="4"/>
      <c r="D67" s="4"/>
      <c r="E67" s="116"/>
      <c r="F67" s="116"/>
      <c r="G67" s="116">
        <v>2</v>
      </c>
      <c r="H67" s="116"/>
      <c r="I67" s="116"/>
      <c r="J67" s="116"/>
      <c r="K67" s="5"/>
      <c r="L67"/>
      <c r="M67"/>
      <c r="N67"/>
      <c r="O67"/>
      <c r="P67"/>
      <c r="Q67" s="246">
        <f t="shared" si="2"/>
        <v>2</v>
      </c>
      <c r="R67"/>
      <c r="S67"/>
    </row>
    <row r="68" spans="1:19" ht="15.75" thickBot="1">
      <c r="A68" s="257" t="s">
        <v>71</v>
      </c>
      <c r="B68" s="256" t="s">
        <v>68</v>
      </c>
      <c r="C68" s="4"/>
      <c r="D68" s="4"/>
      <c r="E68" s="116">
        <v>3</v>
      </c>
      <c r="F68" s="116"/>
      <c r="G68" s="116">
        <v>0</v>
      </c>
      <c r="H68" s="116">
        <v>6</v>
      </c>
      <c r="I68" s="116"/>
      <c r="J68" s="116"/>
      <c r="K68" s="5"/>
      <c r="L68"/>
      <c r="M68"/>
      <c r="N68"/>
      <c r="O68"/>
      <c r="P68"/>
      <c r="Q68" s="246">
        <f>SUM(E68:P68)</f>
        <v>9</v>
      </c>
      <c r="R68"/>
      <c r="S68"/>
    </row>
    <row r="69" spans="1:19" ht="15.75" thickBot="1">
      <c r="A69" s="257" t="s">
        <v>71</v>
      </c>
      <c r="B69" s="256" t="s">
        <v>69</v>
      </c>
      <c r="C69" s="4"/>
      <c r="D69" s="4"/>
      <c r="E69" s="116"/>
      <c r="F69" s="116"/>
      <c r="G69" s="116">
        <v>1</v>
      </c>
      <c r="H69" s="116">
        <v>1</v>
      </c>
      <c r="I69" s="116"/>
      <c r="J69" s="116"/>
      <c r="K69" s="5"/>
      <c r="L69"/>
      <c r="M69"/>
      <c r="N69"/>
      <c r="O69"/>
      <c r="P69"/>
      <c r="Q69" s="246">
        <f>SUM(E69:P69)</f>
        <v>2</v>
      </c>
      <c r="R69"/>
      <c r="S69"/>
    </row>
    <row r="70" spans="1:19" ht="15.75" thickBot="1">
      <c r="A70" s="257" t="s">
        <v>71</v>
      </c>
      <c r="B70" s="256" t="s">
        <v>70</v>
      </c>
      <c r="C70" s="4"/>
      <c r="D70" s="4"/>
      <c r="E70" s="116"/>
      <c r="F70" s="116"/>
      <c r="G70" s="116"/>
      <c r="H70" s="116"/>
      <c r="I70" s="116"/>
      <c r="J70" s="116"/>
      <c r="K70" s="5"/>
      <c r="L70"/>
      <c r="M70"/>
      <c r="N70"/>
      <c r="O70"/>
      <c r="P70"/>
      <c r="Q70" s="246">
        <f>SUM(E70:P70)</f>
        <v>0</v>
      </c>
      <c r="R70"/>
      <c r="S70"/>
    </row>
    <row r="71" spans="1:19" ht="15.75" thickBot="1">
      <c r="A71" s="356" t="s">
        <v>160</v>
      </c>
      <c r="B71" s="357"/>
      <c r="C71" s="232">
        <f>+D71/'Metas Muni'!K11</f>
        <v>0.480136806103657</v>
      </c>
      <c r="D71" s="233">
        <f>+Q71/R71</f>
        <v>0.40331491712707185</v>
      </c>
      <c r="E71" s="236">
        <f>SUM(E58:E70)</f>
        <v>16</v>
      </c>
      <c r="F71" s="236">
        <f aca="true" t="shared" si="7" ref="F71:P71">SUM(F58:F70)</f>
        <v>9</v>
      </c>
      <c r="G71" s="236">
        <f t="shared" si="7"/>
        <v>21</v>
      </c>
      <c r="H71" s="236">
        <f t="shared" si="7"/>
        <v>27</v>
      </c>
      <c r="I71" s="236">
        <f t="shared" si="7"/>
        <v>0</v>
      </c>
      <c r="J71" s="236">
        <f t="shared" si="7"/>
        <v>0</v>
      </c>
      <c r="K71" s="236">
        <f t="shared" si="7"/>
        <v>0</v>
      </c>
      <c r="L71" s="236">
        <f t="shared" si="7"/>
        <v>0</v>
      </c>
      <c r="M71" s="236">
        <f t="shared" si="7"/>
        <v>0</v>
      </c>
      <c r="N71" s="236">
        <f t="shared" si="7"/>
        <v>0</v>
      </c>
      <c r="O71" s="236">
        <f t="shared" si="7"/>
        <v>0</v>
      </c>
      <c r="P71" s="236">
        <f t="shared" si="7"/>
        <v>0</v>
      </c>
      <c r="Q71" s="235">
        <f>SUM(Q58:Q70)</f>
        <v>73</v>
      </c>
      <c r="R71" s="399">
        <v>181</v>
      </c>
      <c r="S71" s="400"/>
    </row>
    <row r="72" spans="1:19" ht="15.75" thickBot="1">
      <c r="A72" s="257" t="s">
        <v>82</v>
      </c>
      <c r="B72" s="256" t="s">
        <v>72</v>
      </c>
      <c r="C72" s="4"/>
      <c r="D72" s="4"/>
      <c r="E72" s="117">
        <v>3</v>
      </c>
      <c r="F72" s="117">
        <v>13</v>
      </c>
      <c r="G72" s="117">
        <v>11</v>
      </c>
      <c r="H72" s="117">
        <v>7</v>
      </c>
      <c r="I72" s="117"/>
      <c r="J72" s="117"/>
      <c r="K72" s="5"/>
      <c r="L72"/>
      <c r="M72"/>
      <c r="N72"/>
      <c r="O72"/>
      <c r="P72"/>
      <c r="Q72" s="246">
        <f aca="true" t="shared" si="8" ref="Q72:Q81">SUM(E72:P72)</f>
        <v>34</v>
      </c>
      <c r="R72"/>
      <c r="S72"/>
    </row>
    <row r="73" spans="1:19" ht="15.75" thickBot="1">
      <c r="A73" s="257" t="s">
        <v>82</v>
      </c>
      <c r="B73" s="256" t="s">
        <v>73</v>
      </c>
      <c r="C73" s="4"/>
      <c r="D73" s="4"/>
      <c r="E73" s="117">
        <v>0</v>
      </c>
      <c r="F73" s="117">
        <v>1</v>
      </c>
      <c r="G73" s="117">
        <v>0</v>
      </c>
      <c r="H73" s="117">
        <v>0</v>
      </c>
      <c r="I73" s="117"/>
      <c r="J73" s="117"/>
      <c r="K73" s="5"/>
      <c r="L73"/>
      <c r="M73"/>
      <c r="N73"/>
      <c r="O73"/>
      <c r="P73"/>
      <c r="Q73" s="246">
        <f t="shared" si="8"/>
        <v>1</v>
      </c>
      <c r="R73"/>
      <c r="S73"/>
    </row>
    <row r="74" spans="1:19" ht="15.75" thickBot="1">
      <c r="A74" s="257" t="s">
        <v>82</v>
      </c>
      <c r="B74" s="256" t="s">
        <v>74</v>
      </c>
      <c r="C74" s="4"/>
      <c r="D74" s="4"/>
      <c r="E74" s="117">
        <v>0</v>
      </c>
      <c r="F74" s="117"/>
      <c r="G74" s="117">
        <v>0</v>
      </c>
      <c r="H74" s="117">
        <v>1</v>
      </c>
      <c r="I74" s="117"/>
      <c r="J74" s="117"/>
      <c r="K74" s="5"/>
      <c r="L74"/>
      <c r="M74"/>
      <c r="N74"/>
      <c r="O74"/>
      <c r="P74"/>
      <c r="Q74" s="246">
        <f t="shared" si="8"/>
        <v>1</v>
      </c>
      <c r="R74"/>
      <c r="S74"/>
    </row>
    <row r="75" spans="1:19" ht="15.75" thickBot="1">
      <c r="A75" s="257" t="s">
        <v>82</v>
      </c>
      <c r="B75" s="256" t="s">
        <v>75</v>
      </c>
      <c r="C75" s="4"/>
      <c r="D75" s="4"/>
      <c r="E75" s="117"/>
      <c r="F75" s="117">
        <v>0</v>
      </c>
      <c r="G75" s="117"/>
      <c r="H75" s="117">
        <v>0</v>
      </c>
      <c r="I75" s="117"/>
      <c r="J75" s="117"/>
      <c r="K75" s="5"/>
      <c r="L75"/>
      <c r="M75"/>
      <c r="N75"/>
      <c r="O75"/>
      <c r="P75"/>
      <c r="Q75" s="246">
        <f t="shared" si="8"/>
        <v>0</v>
      </c>
      <c r="R75"/>
      <c r="S75"/>
    </row>
    <row r="76" spans="1:19" ht="15.75" thickBot="1">
      <c r="A76" s="257" t="s">
        <v>82</v>
      </c>
      <c r="B76" s="256" t="s">
        <v>76</v>
      </c>
      <c r="C76" s="4"/>
      <c r="D76" s="4"/>
      <c r="E76" s="117"/>
      <c r="F76" s="117">
        <v>0</v>
      </c>
      <c r="G76" s="117">
        <v>4</v>
      </c>
      <c r="H76" s="117">
        <v>0</v>
      </c>
      <c r="I76" s="117"/>
      <c r="J76" s="117"/>
      <c r="K76" s="5"/>
      <c r="L76"/>
      <c r="M76"/>
      <c r="N76"/>
      <c r="O76"/>
      <c r="P76"/>
      <c r="Q76" s="246">
        <f t="shared" si="8"/>
        <v>4</v>
      </c>
      <c r="R76"/>
      <c r="S76"/>
    </row>
    <row r="77" spans="1:19" ht="15.75" thickBot="1">
      <c r="A77" s="257" t="s">
        <v>82</v>
      </c>
      <c r="B77" s="256" t="s">
        <v>77</v>
      </c>
      <c r="C77" s="4"/>
      <c r="D77" s="4"/>
      <c r="E77" s="117"/>
      <c r="F77" s="117">
        <v>0</v>
      </c>
      <c r="G77" s="117"/>
      <c r="H77" s="117">
        <v>2</v>
      </c>
      <c r="I77" s="117"/>
      <c r="J77" s="117"/>
      <c r="K77" s="5"/>
      <c r="L77"/>
      <c r="M77"/>
      <c r="N77"/>
      <c r="O77"/>
      <c r="P77"/>
      <c r="Q77" s="246">
        <f t="shared" si="8"/>
        <v>2</v>
      </c>
      <c r="R77"/>
      <c r="S77"/>
    </row>
    <row r="78" spans="1:19" ht="15.75" thickBot="1">
      <c r="A78" s="257" t="s">
        <v>82</v>
      </c>
      <c r="B78" s="256" t="s">
        <v>78</v>
      </c>
      <c r="C78" s="4"/>
      <c r="D78" s="4"/>
      <c r="E78" s="117"/>
      <c r="F78" s="117">
        <v>1</v>
      </c>
      <c r="G78" s="117"/>
      <c r="H78" s="117"/>
      <c r="I78" s="117"/>
      <c r="J78" s="117"/>
      <c r="K78" s="5"/>
      <c r="L78"/>
      <c r="M78"/>
      <c r="N78"/>
      <c r="O78"/>
      <c r="P78"/>
      <c r="Q78" s="246">
        <f t="shared" si="8"/>
        <v>1</v>
      </c>
      <c r="R78"/>
      <c r="S78"/>
    </row>
    <row r="79" spans="1:19" ht="15.75" thickBot="1">
      <c r="A79" s="257" t="s">
        <v>82</v>
      </c>
      <c r="B79" s="256" t="s">
        <v>79</v>
      </c>
      <c r="C79" s="4"/>
      <c r="D79" s="4"/>
      <c r="E79" s="117"/>
      <c r="F79" s="117"/>
      <c r="G79" s="117"/>
      <c r="H79" s="117"/>
      <c r="I79" s="117"/>
      <c r="J79" s="117"/>
      <c r="K79" s="5"/>
      <c r="L79"/>
      <c r="M79"/>
      <c r="N79"/>
      <c r="O79"/>
      <c r="P79"/>
      <c r="Q79" s="246">
        <f t="shared" si="8"/>
        <v>0</v>
      </c>
      <c r="R79"/>
      <c r="S79"/>
    </row>
    <row r="80" spans="1:19" ht="15.75" thickBot="1">
      <c r="A80" s="257" t="s">
        <v>82</v>
      </c>
      <c r="B80" s="256" t="s">
        <v>80</v>
      </c>
      <c r="C80" s="4"/>
      <c r="D80" s="4"/>
      <c r="E80" s="45"/>
      <c r="F80" s="45"/>
      <c r="G80" s="5"/>
      <c r="H80" s="5"/>
      <c r="I80" s="5"/>
      <c r="J80" s="5"/>
      <c r="K80" s="5"/>
      <c r="L80"/>
      <c r="M80"/>
      <c r="N80"/>
      <c r="O80"/>
      <c r="P80"/>
      <c r="Q80" s="246">
        <f t="shared" si="8"/>
        <v>0</v>
      </c>
      <c r="R80"/>
      <c r="S80"/>
    </row>
    <row r="81" spans="1:19" ht="15.75" thickBot="1">
      <c r="A81" s="257" t="s">
        <v>82</v>
      </c>
      <c r="B81" s="256" t="s">
        <v>81</v>
      </c>
      <c r="C81" s="4"/>
      <c r="D81" s="4"/>
      <c r="E81" s="45"/>
      <c r="F81" s="45"/>
      <c r="G81" s="5"/>
      <c r="H81" s="5"/>
      <c r="I81" s="5"/>
      <c r="J81" s="5"/>
      <c r="K81" s="5"/>
      <c r="L81"/>
      <c r="M81"/>
      <c r="N81"/>
      <c r="O81"/>
      <c r="P81"/>
      <c r="Q81" s="246">
        <f t="shared" si="8"/>
        <v>0</v>
      </c>
      <c r="R81"/>
      <c r="S81"/>
    </row>
    <row r="82" spans="1:19" ht="15.75" thickBot="1">
      <c r="A82" s="356" t="s">
        <v>18</v>
      </c>
      <c r="B82" s="357"/>
      <c r="C82" s="232">
        <f>+D82/'Metas Muni'!K12</f>
        <v>0.4051253061993593</v>
      </c>
      <c r="D82" s="233">
        <f>+Q82/R82</f>
        <v>0.3524590163934426</v>
      </c>
      <c r="E82" s="236">
        <f>SUM(E72:E81)</f>
        <v>3</v>
      </c>
      <c r="F82" s="236">
        <f aca="true" t="shared" si="9" ref="F82:P82">SUM(F72:F81)</f>
        <v>15</v>
      </c>
      <c r="G82" s="236">
        <f t="shared" si="9"/>
        <v>15</v>
      </c>
      <c r="H82" s="236">
        <f t="shared" si="9"/>
        <v>10</v>
      </c>
      <c r="I82" s="236">
        <f t="shared" si="9"/>
        <v>0</v>
      </c>
      <c r="J82" s="236">
        <f t="shared" si="9"/>
        <v>0</v>
      </c>
      <c r="K82" s="236">
        <f t="shared" si="9"/>
        <v>0</v>
      </c>
      <c r="L82" s="236">
        <f t="shared" si="9"/>
        <v>0</v>
      </c>
      <c r="M82" s="236">
        <f t="shared" si="9"/>
        <v>0</v>
      </c>
      <c r="N82" s="236">
        <f t="shared" si="9"/>
        <v>0</v>
      </c>
      <c r="O82" s="236">
        <f t="shared" si="9"/>
        <v>0</v>
      </c>
      <c r="P82" s="236">
        <f t="shared" si="9"/>
        <v>0</v>
      </c>
      <c r="Q82" s="235">
        <f>SUM(Q72:Q81)</f>
        <v>43</v>
      </c>
      <c r="R82" s="399">
        <v>122</v>
      </c>
      <c r="S82" s="400"/>
    </row>
    <row r="83" spans="1:19" ht="15.75" thickBot="1">
      <c r="A83" s="257" t="s">
        <v>88</v>
      </c>
      <c r="B83" s="256" t="s">
        <v>83</v>
      </c>
      <c r="C83" s="4"/>
      <c r="D83" s="4"/>
      <c r="E83" s="118">
        <v>1</v>
      </c>
      <c r="F83" s="118">
        <v>2</v>
      </c>
      <c r="G83" s="118">
        <v>5</v>
      </c>
      <c r="H83" s="118">
        <v>0</v>
      </c>
      <c r="I83" s="118"/>
      <c r="J83" s="118"/>
      <c r="K83" s="5"/>
      <c r="L83"/>
      <c r="M83"/>
      <c r="N83"/>
      <c r="O83"/>
      <c r="P83"/>
      <c r="Q83" s="246">
        <f>SUM(E83:P83)</f>
        <v>8</v>
      </c>
      <c r="R83"/>
      <c r="S83"/>
    </row>
    <row r="84" spans="1:19" ht="15.75" thickBot="1">
      <c r="A84" s="257" t="s">
        <v>88</v>
      </c>
      <c r="B84" s="256" t="s">
        <v>84</v>
      </c>
      <c r="C84" s="4"/>
      <c r="D84" s="4"/>
      <c r="E84" s="118"/>
      <c r="F84" s="118">
        <v>0</v>
      </c>
      <c r="G84" s="118">
        <v>0</v>
      </c>
      <c r="H84" s="118">
        <v>0</v>
      </c>
      <c r="I84" s="118"/>
      <c r="J84" s="118"/>
      <c r="K84" s="5"/>
      <c r="L84"/>
      <c r="M84"/>
      <c r="N84"/>
      <c r="O84"/>
      <c r="P84"/>
      <c r="Q84" s="246">
        <f>SUM(E84:P84)</f>
        <v>0</v>
      </c>
      <c r="R84"/>
      <c r="S84"/>
    </row>
    <row r="85" spans="1:19" ht="15.75" thickBot="1">
      <c r="A85" s="257" t="s">
        <v>88</v>
      </c>
      <c r="B85" s="256" t="s">
        <v>85</v>
      </c>
      <c r="C85" s="4"/>
      <c r="D85" s="4"/>
      <c r="E85" s="118">
        <v>0</v>
      </c>
      <c r="F85" s="118">
        <v>3</v>
      </c>
      <c r="G85" s="118">
        <v>2</v>
      </c>
      <c r="H85" s="118">
        <v>7</v>
      </c>
      <c r="I85" s="118"/>
      <c r="J85" s="118"/>
      <c r="K85" s="5"/>
      <c r="L85"/>
      <c r="M85"/>
      <c r="N85"/>
      <c r="O85"/>
      <c r="P85"/>
      <c r="Q85" s="246">
        <f>SUM(E85:P85)</f>
        <v>12</v>
      </c>
      <c r="R85"/>
      <c r="S85"/>
    </row>
    <row r="86" spans="1:19" ht="15.75" thickBot="1">
      <c r="A86" s="257" t="s">
        <v>88</v>
      </c>
      <c r="B86" s="256" t="s">
        <v>86</v>
      </c>
      <c r="C86" s="4"/>
      <c r="D86" s="4"/>
      <c r="E86" s="45"/>
      <c r="F86" s="45">
        <v>0</v>
      </c>
      <c r="G86">
        <v>0</v>
      </c>
      <c r="H86"/>
      <c r="I86"/>
      <c r="J86"/>
      <c r="K86"/>
      <c r="L86"/>
      <c r="M86"/>
      <c r="N86"/>
      <c r="O86"/>
      <c r="P86"/>
      <c r="Q86" s="246">
        <f>SUM(E86:P86)</f>
        <v>0</v>
      </c>
      <c r="R86"/>
      <c r="S86"/>
    </row>
    <row r="87" spans="1:19" ht="15.75" thickBot="1">
      <c r="A87" s="257" t="s">
        <v>88</v>
      </c>
      <c r="B87" s="256" t="s">
        <v>87</v>
      </c>
      <c r="C87" s="4"/>
      <c r="D87" s="4"/>
      <c r="E87" s="119"/>
      <c r="F87" s="119">
        <v>2</v>
      </c>
      <c r="G87" s="119">
        <v>5</v>
      </c>
      <c r="H87" s="119"/>
      <c r="I87" s="119"/>
      <c r="J87" s="119"/>
      <c r="K87" s="5"/>
      <c r="L87"/>
      <c r="M87"/>
      <c r="N87"/>
      <c r="O87"/>
      <c r="P87"/>
      <c r="Q87" s="246">
        <f>SUM(E87:P87)</f>
        <v>7</v>
      </c>
      <c r="R87"/>
      <c r="S87"/>
    </row>
    <row r="88" spans="1:19" ht="15.75" thickBot="1">
      <c r="A88" s="356" t="s">
        <v>161</v>
      </c>
      <c r="B88" s="357"/>
      <c r="C88" s="232">
        <f>+D88/'Metas Muni'!K13</f>
        <v>0.3546099290780142</v>
      </c>
      <c r="D88" s="233">
        <f>+Q88/R88</f>
        <v>0.2872340425531915</v>
      </c>
      <c r="E88" s="236">
        <f aca="true" t="shared" si="10" ref="E88:Q88">SUM(E83:E87)</f>
        <v>1</v>
      </c>
      <c r="F88" s="236">
        <f t="shared" si="10"/>
        <v>7</v>
      </c>
      <c r="G88" s="236">
        <f t="shared" si="10"/>
        <v>12</v>
      </c>
      <c r="H88" s="236">
        <f t="shared" si="10"/>
        <v>7</v>
      </c>
      <c r="I88" s="236">
        <f t="shared" si="10"/>
        <v>0</v>
      </c>
      <c r="J88" s="236">
        <f t="shared" si="10"/>
        <v>0</v>
      </c>
      <c r="K88" s="236">
        <f t="shared" si="10"/>
        <v>0</v>
      </c>
      <c r="L88" s="236">
        <f t="shared" si="10"/>
        <v>0</v>
      </c>
      <c r="M88" s="236">
        <f t="shared" si="10"/>
        <v>0</v>
      </c>
      <c r="N88" s="236">
        <f t="shared" si="10"/>
        <v>0</v>
      </c>
      <c r="O88" s="236">
        <f t="shared" si="10"/>
        <v>0</v>
      </c>
      <c r="P88" s="236">
        <f t="shared" si="10"/>
        <v>0</v>
      </c>
      <c r="Q88" s="235">
        <f t="shared" si="10"/>
        <v>27</v>
      </c>
      <c r="R88" s="399">
        <v>94</v>
      </c>
      <c r="S88" s="400"/>
    </row>
    <row r="89" spans="1:19" ht="15.75" thickBot="1">
      <c r="A89" s="257" t="s">
        <v>99</v>
      </c>
      <c r="B89" s="256" t="s">
        <v>89</v>
      </c>
      <c r="C89" s="4"/>
      <c r="D89" s="4"/>
      <c r="E89" s="120">
        <v>2</v>
      </c>
      <c r="F89" s="120">
        <v>1</v>
      </c>
      <c r="G89" s="120">
        <v>2</v>
      </c>
      <c r="H89" s="120">
        <v>1</v>
      </c>
      <c r="I89" s="120"/>
      <c r="J89" s="120"/>
      <c r="K89" s="5"/>
      <c r="L89"/>
      <c r="M89"/>
      <c r="N89"/>
      <c r="O89"/>
      <c r="P89"/>
      <c r="Q89" s="246">
        <f aca="true" t="shared" si="11" ref="Q89:Q98">SUM(E89:P89)</f>
        <v>6</v>
      </c>
      <c r="R89"/>
      <c r="S89"/>
    </row>
    <row r="90" spans="1:19" ht="15.75" thickBot="1">
      <c r="A90" s="257" t="s">
        <v>99</v>
      </c>
      <c r="B90" s="256" t="s">
        <v>90</v>
      </c>
      <c r="C90" s="4"/>
      <c r="D90" s="4"/>
      <c r="E90" s="120">
        <v>3</v>
      </c>
      <c r="F90" s="120">
        <v>0</v>
      </c>
      <c r="G90" s="120">
        <v>0</v>
      </c>
      <c r="H90" s="120">
        <v>5</v>
      </c>
      <c r="I90" s="120"/>
      <c r="J90" s="120"/>
      <c r="K90" s="5"/>
      <c r="L90"/>
      <c r="M90"/>
      <c r="N90"/>
      <c r="O90"/>
      <c r="P90"/>
      <c r="Q90" s="246">
        <f t="shared" si="11"/>
        <v>8</v>
      </c>
      <c r="R90"/>
      <c r="S90"/>
    </row>
    <row r="91" spans="1:19" ht="15.75" thickBot="1">
      <c r="A91" s="257" t="s">
        <v>99</v>
      </c>
      <c r="B91" s="256" t="s">
        <v>91</v>
      </c>
      <c r="C91" s="4"/>
      <c r="D91" s="4"/>
      <c r="E91" s="45"/>
      <c r="F91" s="45"/>
      <c r="G91" s="5"/>
      <c r="H91" s="5"/>
      <c r="I91" s="5"/>
      <c r="J91" s="5"/>
      <c r="K91" s="5"/>
      <c r="L91"/>
      <c r="M91"/>
      <c r="N91"/>
      <c r="O91"/>
      <c r="P91"/>
      <c r="Q91" s="246">
        <f t="shared" si="11"/>
        <v>0</v>
      </c>
      <c r="R91"/>
      <c r="S91"/>
    </row>
    <row r="92" spans="1:19" ht="15.75" thickBot="1">
      <c r="A92" s="257" t="s">
        <v>99</v>
      </c>
      <c r="B92" s="256" t="s">
        <v>92</v>
      </c>
      <c r="C92" s="4"/>
      <c r="D92" s="4"/>
      <c r="E92" s="121">
        <v>0</v>
      </c>
      <c r="F92" s="121">
        <v>1</v>
      </c>
      <c r="G92" s="121">
        <v>1</v>
      </c>
      <c r="H92" s="121">
        <v>0</v>
      </c>
      <c r="I92" s="121"/>
      <c r="J92" s="121"/>
      <c r="K92" s="5"/>
      <c r="L92"/>
      <c r="M92"/>
      <c r="N92"/>
      <c r="O92"/>
      <c r="P92"/>
      <c r="Q92" s="246">
        <f t="shared" si="11"/>
        <v>2</v>
      </c>
      <c r="R92"/>
      <c r="S92"/>
    </row>
    <row r="93" spans="1:19" ht="15.75" thickBot="1">
      <c r="A93" s="257" t="s">
        <v>99</v>
      </c>
      <c r="B93" s="256" t="s">
        <v>93</v>
      </c>
      <c r="C93" s="4"/>
      <c r="D93" s="4"/>
      <c r="E93" s="121">
        <v>5</v>
      </c>
      <c r="F93" s="121">
        <v>0</v>
      </c>
      <c r="G93" s="121">
        <v>0</v>
      </c>
      <c r="H93" s="121">
        <v>1</v>
      </c>
      <c r="I93" s="121"/>
      <c r="J93" s="121"/>
      <c r="K93" s="5"/>
      <c r="L93"/>
      <c r="M93"/>
      <c r="N93"/>
      <c r="O93"/>
      <c r="P93"/>
      <c r="Q93" s="246">
        <f t="shared" si="11"/>
        <v>6</v>
      </c>
      <c r="R93"/>
      <c r="S93"/>
    </row>
    <row r="94" spans="1:19" ht="15.75" thickBot="1">
      <c r="A94" s="257" t="s">
        <v>99</v>
      </c>
      <c r="B94" s="256" t="s">
        <v>94</v>
      </c>
      <c r="C94" s="4"/>
      <c r="D94" s="4"/>
      <c r="E94" s="121">
        <v>4</v>
      </c>
      <c r="F94" s="121"/>
      <c r="G94" s="121">
        <v>1</v>
      </c>
      <c r="H94" s="121">
        <v>0</v>
      </c>
      <c r="I94" s="121"/>
      <c r="J94" s="121"/>
      <c r="K94" s="5"/>
      <c r="L94"/>
      <c r="M94"/>
      <c r="N94"/>
      <c r="O94"/>
      <c r="P94"/>
      <c r="Q94" s="246">
        <f t="shared" si="11"/>
        <v>5</v>
      </c>
      <c r="R94"/>
      <c r="S94"/>
    </row>
    <row r="95" spans="1:19" ht="15.75" thickBot="1">
      <c r="A95" s="257" t="s">
        <v>99</v>
      </c>
      <c r="B95" s="256" t="s">
        <v>95</v>
      </c>
      <c r="C95" s="4"/>
      <c r="D95" s="4"/>
      <c r="E95" s="121">
        <v>0</v>
      </c>
      <c r="F95" s="121">
        <v>4</v>
      </c>
      <c r="G95" s="121">
        <v>4</v>
      </c>
      <c r="H95" s="121">
        <v>1</v>
      </c>
      <c r="I95" s="121"/>
      <c r="J95" s="121"/>
      <c r="K95" s="5"/>
      <c r="L95"/>
      <c r="M95"/>
      <c r="N95"/>
      <c r="O95"/>
      <c r="P95"/>
      <c r="Q95" s="246">
        <f t="shared" si="11"/>
        <v>9</v>
      </c>
      <c r="R95"/>
      <c r="S95"/>
    </row>
    <row r="96" spans="1:19" ht="15.75" thickBot="1">
      <c r="A96" s="257" t="s">
        <v>99</v>
      </c>
      <c r="B96" s="256" t="s">
        <v>96</v>
      </c>
      <c r="C96" s="4"/>
      <c r="D96" s="4"/>
      <c r="E96" s="121">
        <v>6</v>
      </c>
      <c r="F96" s="121">
        <v>4</v>
      </c>
      <c r="G96" s="121">
        <v>5</v>
      </c>
      <c r="H96" s="121">
        <v>5</v>
      </c>
      <c r="I96" s="121"/>
      <c r="J96" s="121"/>
      <c r="K96" s="5"/>
      <c r="L96"/>
      <c r="M96"/>
      <c r="N96"/>
      <c r="O96"/>
      <c r="P96"/>
      <c r="Q96" s="246">
        <f t="shared" si="11"/>
        <v>20</v>
      </c>
      <c r="R96"/>
      <c r="S96"/>
    </row>
    <row r="97" spans="1:19" ht="15.75" thickBot="1">
      <c r="A97" s="257" t="s">
        <v>99</v>
      </c>
      <c r="B97" s="256" t="s">
        <v>97</v>
      </c>
      <c r="C97" s="4"/>
      <c r="D97" s="4"/>
      <c r="E97" s="121">
        <v>2</v>
      </c>
      <c r="F97" s="121">
        <v>2</v>
      </c>
      <c r="G97" s="121">
        <v>1</v>
      </c>
      <c r="H97" s="121">
        <v>0</v>
      </c>
      <c r="I97" s="121"/>
      <c r="J97" s="121"/>
      <c r="K97" s="5"/>
      <c r="L97"/>
      <c r="M97"/>
      <c r="N97"/>
      <c r="O97"/>
      <c r="P97"/>
      <c r="Q97" s="246">
        <f t="shared" si="11"/>
        <v>5</v>
      </c>
      <c r="R97"/>
      <c r="S97"/>
    </row>
    <row r="98" spans="1:19" ht="15.75" thickBot="1">
      <c r="A98" s="257" t="s">
        <v>99</v>
      </c>
      <c r="B98" s="256" t="s">
        <v>98</v>
      </c>
      <c r="C98" s="4"/>
      <c r="D98" s="4"/>
      <c r="E98" s="121">
        <v>3</v>
      </c>
      <c r="F98" s="121">
        <v>4</v>
      </c>
      <c r="G98" s="121">
        <v>4</v>
      </c>
      <c r="H98" s="121">
        <v>2</v>
      </c>
      <c r="I98" s="121"/>
      <c r="J98" s="121"/>
      <c r="K98" s="5"/>
      <c r="L98"/>
      <c r="M98"/>
      <c r="N98"/>
      <c r="O98"/>
      <c r="P98"/>
      <c r="Q98" s="246">
        <f t="shared" si="11"/>
        <v>13</v>
      </c>
      <c r="R98"/>
      <c r="S98"/>
    </row>
    <row r="99" spans="1:19" ht="15.75" thickBot="1">
      <c r="A99" s="356" t="s">
        <v>162</v>
      </c>
      <c r="B99" s="357"/>
      <c r="C99" s="232">
        <f>+D99/'Metas Muni'!K14</f>
        <v>0.5674846625766871</v>
      </c>
      <c r="D99" s="233">
        <f>+Q99/R99</f>
        <v>0.4539877300613497</v>
      </c>
      <c r="E99" s="236">
        <f>SUM(E89:E98)</f>
        <v>25</v>
      </c>
      <c r="F99" s="236">
        <f aca="true" t="shared" si="12" ref="F99:P99">SUM(F89:F98)</f>
        <v>16</v>
      </c>
      <c r="G99" s="236">
        <f t="shared" si="12"/>
        <v>18</v>
      </c>
      <c r="H99" s="236">
        <f t="shared" si="12"/>
        <v>15</v>
      </c>
      <c r="I99" s="236">
        <f t="shared" si="12"/>
        <v>0</v>
      </c>
      <c r="J99" s="236">
        <f t="shared" si="12"/>
        <v>0</v>
      </c>
      <c r="K99" s="236">
        <f t="shared" si="12"/>
        <v>0</v>
      </c>
      <c r="L99" s="236">
        <f t="shared" si="12"/>
        <v>0</v>
      </c>
      <c r="M99" s="236">
        <f t="shared" si="12"/>
        <v>0</v>
      </c>
      <c r="N99" s="236">
        <f t="shared" si="12"/>
        <v>0</v>
      </c>
      <c r="O99" s="236">
        <f t="shared" si="12"/>
        <v>0</v>
      </c>
      <c r="P99" s="236">
        <f t="shared" si="12"/>
        <v>0</v>
      </c>
      <c r="Q99" s="235">
        <f>SUM(Q89:Q98)</f>
        <v>74</v>
      </c>
      <c r="R99" s="399">
        <v>163</v>
      </c>
      <c r="S99" s="400"/>
    </row>
    <row r="100" spans="1:19" ht="15.75" thickBot="1">
      <c r="A100" s="257" t="s">
        <v>116</v>
      </c>
      <c r="B100" s="256" t="s">
        <v>100</v>
      </c>
      <c r="C100" s="4"/>
      <c r="D100" s="4"/>
      <c r="E100" s="122">
        <v>2</v>
      </c>
      <c r="F100" s="122">
        <v>3</v>
      </c>
      <c r="G100" s="122">
        <v>8</v>
      </c>
      <c r="H100" s="122">
        <v>1</v>
      </c>
      <c r="I100" s="122"/>
      <c r="J100" s="122"/>
      <c r="K100" s="5"/>
      <c r="L100"/>
      <c r="M100"/>
      <c r="N100"/>
      <c r="O100"/>
      <c r="P100"/>
      <c r="Q100" s="246">
        <f aca="true" t="shared" si="13" ref="Q100:Q115">SUM(E100:P100)</f>
        <v>14</v>
      </c>
      <c r="R100"/>
      <c r="S100"/>
    </row>
    <row r="101" spans="1:19" ht="15.75" thickBot="1">
      <c r="A101" s="257" t="s">
        <v>116</v>
      </c>
      <c r="B101" s="256" t="s">
        <v>101</v>
      </c>
      <c r="C101" s="4"/>
      <c r="D101" s="4"/>
      <c r="E101" s="122">
        <v>27</v>
      </c>
      <c r="F101" s="122">
        <v>9</v>
      </c>
      <c r="G101" s="122">
        <v>84</v>
      </c>
      <c r="H101" s="122">
        <v>24</v>
      </c>
      <c r="I101" s="122"/>
      <c r="J101" s="122"/>
      <c r="K101" s="5"/>
      <c r="L101"/>
      <c r="M101"/>
      <c r="N101"/>
      <c r="O101"/>
      <c r="P101"/>
      <c r="Q101" s="246">
        <f t="shared" si="13"/>
        <v>144</v>
      </c>
      <c r="R101"/>
      <c r="S101"/>
    </row>
    <row r="102" spans="1:19" ht="15.75" thickBot="1">
      <c r="A102" s="257" t="s">
        <v>116</v>
      </c>
      <c r="B102" s="256" t="s">
        <v>102</v>
      </c>
      <c r="C102" s="4"/>
      <c r="D102" s="4"/>
      <c r="E102" s="122">
        <v>46</v>
      </c>
      <c r="F102" s="122">
        <v>55</v>
      </c>
      <c r="G102" s="122">
        <v>68</v>
      </c>
      <c r="H102" s="122">
        <v>40</v>
      </c>
      <c r="I102" s="122"/>
      <c r="J102" s="122"/>
      <c r="K102" s="5"/>
      <c r="L102"/>
      <c r="M102"/>
      <c r="N102"/>
      <c r="O102"/>
      <c r="P102"/>
      <c r="Q102" s="246">
        <f t="shared" si="13"/>
        <v>209</v>
      </c>
      <c r="R102"/>
      <c r="S102"/>
    </row>
    <row r="103" spans="1:19" ht="15.75" thickBot="1">
      <c r="A103" s="257" t="s">
        <v>116</v>
      </c>
      <c r="B103" s="256" t="s">
        <v>103</v>
      </c>
      <c r="C103" s="4"/>
      <c r="D103" s="4"/>
      <c r="E103" s="122">
        <v>3</v>
      </c>
      <c r="F103" s="122">
        <v>11</v>
      </c>
      <c r="G103" s="122">
        <v>10</v>
      </c>
      <c r="H103" s="122">
        <v>0</v>
      </c>
      <c r="I103" s="122"/>
      <c r="J103" s="122"/>
      <c r="K103" s="5"/>
      <c r="L103"/>
      <c r="M103"/>
      <c r="N103"/>
      <c r="O103"/>
      <c r="P103"/>
      <c r="Q103" s="246">
        <f t="shared" si="13"/>
        <v>24</v>
      </c>
      <c r="R103"/>
      <c r="S103"/>
    </row>
    <row r="104" spans="1:19" ht="15.75" thickBot="1">
      <c r="A104" s="257" t="s">
        <v>116</v>
      </c>
      <c r="B104" s="256" t="s">
        <v>104</v>
      </c>
      <c r="C104" s="4"/>
      <c r="D104" s="4"/>
      <c r="E104" s="122">
        <v>0</v>
      </c>
      <c r="F104" s="122">
        <v>1</v>
      </c>
      <c r="G104" s="122"/>
      <c r="H104" s="122"/>
      <c r="I104" s="122"/>
      <c r="J104" s="122"/>
      <c r="K104" s="5"/>
      <c r="L104"/>
      <c r="M104"/>
      <c r="N104"/>
      <c r="O104"/>
      <c r="P104"/>
      <c r="Q104" s="246">
        <f t="shared" si="13"/>
        <v>1</v>
      </c>
      <c r="R104"/>
      <c r="S104"/>
    </row>
    <row r="105" spans="1:19" ht="15.75" thickBot="1">
      <c r="A105" s="257" t="s">
        <v>116</v>
      </c>
      <c r="B105" s="256" t="s">
        <v>105</v>
      </c>
      <c r="C105" s="4"/>
      <c r="D105" s="4"/>
      <c r="E105" s="122"/>
      <c r="F105" s="122">
        <v>0</v>
      </c>
      <c r="G105" s="122">
        <v>1</v>
      </c>
      <c r="H105" s="122">
        <v>10</v>
      </c>
      <c r="I105" s="122"/>
      <c r="J105" s="122"/>
      <c r="K105" s="5"/>
      <c r="L105"/>
      <c r="M105"/>
      <c r="N105"/>
      <c r="O105"/>
      <c r="P105"/>
      <c r="Q105" s="246">
        <f t="shared" si="13"/>
        <v>11</v>
      </c>
      <c r="R105"/>
      <c r="S105"/>
    </row>
    <row r="106" spans="1:19" ht="15.75" thickBot="1">
      <c r="A106" s="257" t="s">
        <v>116</v>
      </c>
      <c r="B106" s="256" t="s">
        <v>106</v>
      </c>
      <c r="C106" s="4"/>
      <c r="D106" s="4"/>
      <c r="E106" s="122"/>
      <c r="F106" s="122">
        <v>1</v>
      </c>
      <c r="G106" s="122"/>
      <c r="H106" s="122"/>
      <c r="I106" s="122"/>
      <c r="J106" s="122"/>
      <c r="K106" s="5"/>
      <c r="L106"/>
      <c r="M106"/>
      <c r="N106"/>
      <c r="O106"/>
      <c r="P106"/>
      <c r="Q106" s="246">
        <f t="shared" si="13"/>
        <v>1</v>
      </c>
      <c r="R106"/>
      <c r="S106"/>
    </row>
    <row r="107" spans="1:19" ht="15.75" thickBot="1">
      <c r="A107" s="257" t="s">
        <v>116</v>
      </c>
      <c r="B107" s="256" t="s">
        <v>107</v>
      </c>
      <c r="C107" s="4"/>
      <c r="D107" s="4"/>
      <c r="E107" s="122"/>
      <c r="F107" s="122"/>
      <c r="G107" s="122"/>
      <c r="H107" s="122">
        <v>7</v>
      </c>
      <c r="I107" s="122"/>
      <c r="J107" s="122"/>
      <c r="K107" s="5"/>
      <c r="L107"/>
      <c r="M107"/>
      <c r="N107"/>
      <c r="O107"/>
      <c r="P107"/>
      <c r="Q107" s="246">
        <f t="shared" si="13"/>
        <v>7</v>
      </c>
      <c r="R107"/>
      <c r="S107"/>
    </row>
    <row r="108" spans="1:19" ht="15.75" thickBot="1">
      <c r="A108" s="257" t="s">
        <v>116</v>
      </c>
      <c r="B108" s="256" t="s">
        <v>108</v>
      </c>
      <c r="C108" s="4"/>
      <c r="D108" s="4"/>
      <c r="E108" s="122">
        <v>0</v>
      </c>
      <c r="F108" s="122">
        <v>0</v>
      </c>
      <c r="G108" s="122">
        <v>1</v>
      </c>
      <c r="H108" s="122">
        <v>8</v>
      </c>
      <c r="I108" s="122"/>
      <c r="J108" s="122"/>
      <c r="K108" s="5"/>
      <c r="L108"/>
      <c r="M108"/>
      <c r="N108"/>
      <c r="O108"/>
      <c r="P108"/>
      <c r="Q108" s="246">
        <f t="shared" si="13"/>
        <v>9</v>
      </c>
      <c r="R108"/>
      <c r="S108"/>
    </row>
    <row r="109" spans="1:19" ht="15.75" thickBot="1">
      <c r="A109" s="257" t="s">
        <v>116</v>
      </c>
      <c r="B109" s="256" t="s">
        <v>109</v>
      </c>
      <c r="C109" s="4"/>
      <c r="D109" s="4"/>
      <c r="E109" s="122"/>
      <c r="F109" s="122">
        <v>0</v>
      </c>
      <c r="G109" s="122"/>
      <c r="H109" s="122"/>
      <c r="I109" s="122"/>
      <c r="J109" s="122"/>
      <c r="K109" s="5"/>
      <c r="L109"/>
      <c r="M109"/>
      <c r="N109"/>
      <c r="O109"/>
      <c r="P109"/>
      <c r="Q109" s="246">
        <f t="shared" si="13"/>
        <v>0</v>
      </c>
      <c r="R109"/>
      <c r="S109"/>
    </row>
    <row r="110" spans="1:19" ht="15.75" thickBot="1">
      <c r="A110" s="257" t="s">
        <v>116</v>
      </c>
      <c r="B110" s="256" t="s">
        <v>110</v>
      </c>
      <c r="C110" s="4"/>
      <c r="D110" s="4"/>
      <c r="E110" s="122"/>
      <c r="F110" s="122"/>
      <c r="G110" s="122"/>
      <c r="H110" s="122"/>
      <c r="I110" s="122"/>
      <c r="J110" s="122"/>
      <c r="K110" s="5"/>
      <c r="L110"/>
      <c r="M110"/>
      <c r="N110"/>
      <c r="O110"/>
      <c r="P110"/>
      <c r="Q110" s="246">
        <f t="shared" si="13"/>
        <v>0</v>
      </c>
      <c r="R110"/>
      <c r="S110"/>
    </row>
    <row r="111" spans="1:19" ht="15.75" thickBot="1">
      <c r="A111" s="257" t="s">
        <v>116</v>
      </c>
      <c r="B111" s="256" t="s">
        <v>111</v>
      </c>
      <c r="C111" s="4"/>
      <c r="D111" s="4"/>
      <c r="E111" s="122"/>
      <c r="F111" s="122"/>
      <c r="G111" s="122"/>
      <c r="H111" s="122"/>
      <c r="I111" s="122"/>
      <c r="J111" s="122"/>
      <c r="K111" s="5"/>
      <c r="L111"/>
      <c r="M111"/>
      <c r="N111"/>
      <c r="O111"/>
      <c r="P111"/>
      <c r="Q111" s="246">
        <f t="shared" si="13"/>
        <v>0</v>
      </c>
      <c r="R111"/>
      <c r="S111"/>
    </row>
    <row r="112" spans="1:19" ht="15.75" thickBot="1">
      <c r="A112" s="257" t="s">
        <v>116</v>
      </c>
      <c r="B112" s="256" t="s">
        <v>112</v>
      </c>
      <c r="C112" s="4"/>
      <c r="D112" s="4"/>
      <c r="E112" s="122">
        <v>0</v>
      </c>
      <c r="F112" s="122">
        <v>0</v>
      </c>
      <c r="G112" s="122">
        <v>0</v>
      </c>
      <c r="H112" s="122">
        <v>5</v>
      </c>
      <c r="I112" s="122"/>
      <c r="J112" s="122"/>
      <c r="K112" s="5"/>
      <c r="L112"/>
      <c r="M112"/>
      <c r="N112"/>
      <c r="O112"/>
      <c r="P112"/>
      <c r="Q112" s="246">
        <f t="shared" si="13"/>
        <v>5</v>
      </c>
      <c r="R112"/>
      <c r="S112"/>
    </row>
    <row r="113" spans="1:19" ht="15.75" thickBot="1">
      <c r="A113" s="257" t="s">
        <v>116</v>
      </c>
      <c r="B113" s="256" t="s">
        <v>113</v>
      </c>
      <c r="C113" s="4"/>
      <c r="D113" s="4"/>
      <c r="E113" s="122">
        <v>1</v>
      </c>
      <c r="F113" s="122">
        <v>0</v>
      </c>
      <c r="G113" s="122">
        <v>2</v>
      </c>
      <c r="H113" s="122"/>
      <c r="I113" s="122"/>
      <c r="J113" s="122"/>
      <c r="K113" s="5"/>
      <c r="L113"/>
      <c r="M113"/>
      <c r="N113"/>
      <c r="O113"/>
      <c r="P113"/>
      <c r="Q113" s="246">
        <f t="shared" si="13"/>
        <v>3</v>
      </c>
      <c r="R113"/>
      <c r="S113"/>
    </row>
    <row r="114" spans="1:19" ht="15.75" thickBot="1">
      <c r="A114" s="257" t="s">
        <v>116</v>
      </c>
      <c r="B114" s="256" t="s">
        <v>114</v>
      </c>
      <c r="C114" s="4"/>
      <c r="D114" s="4"/>
      <c r="E114" s="122">
        <v>7</v>
      </c>
      <c r="F114" s="122">
        <v>0</v>
      </c>
      <c r="G114" s="122">
        <v>4</v>
      </c>
      <c r="H114" s="122">
        <v>5</v>
      </c>
      <c r="I114" s="122"/>
      <c r="J114" s="122"/>
      <c r="K114" s="5"/>
      <c r="L114"/>
      <c r="M114"/>
      <c r="N114"/>
      <c r="O114"/>
      <c r="P114"/>
      <c r="Q114" s="246">
        <f t="shared" si="13"/>
        <v>16</v>
      </c>
      <c r="R114"/>
      <c r="S114"/>
    </row>
    <row r="115" spans="1:19" ht="15.75" thickBot="1">
      <c r="A115" s="257" t="s">
        <v>116</v>
      </c>
      <c r="B115" s="256" t="s">
        <v>115</v>
      </c>
      <c r="C115" s="4"/>
      <c r="D115" s="4"/>
      <c r="E115" s="122">
        <v>5</v>
      </c>
      <c r="F115" s="122">
        <v>2</v>
      </c>
      <c r="G115" s="122">
        <v>4</v>
      </c>
      <c r="H115" s="122">
        <v>2</v>
      </c>
      <c r="I115" s="122"/>
      <c r="J115" s="122"/>
      <c r="K115" s="5"/>
      <c r="L115"/>
      <c r="M115"/>
      <c r="N115"/>
      <c r="O115"/>
      <c r="P115"/>
      <c r="Q115" s="246">
        <f t="shared" si="13"/>
        <v>13</v>
      </c>
      <c r="R115"/>
      <c r="S115"/>
    </row>
    <row r="116" spans="1:19" ht="15.75" thickBot="1">
      <c r="A116" s="356" t="s">
        <v>163</v>
      </c>
      <c r="B116" s="357"/>
      <c r="C116" s="232">
        <f>+D116/'Metas Muni'!K15</f>
        <v>0.3734331334063312</v>
      </c>
      <c r="D116" s="233">
        <f>+Q116/R116</f>
        <v>0.32115249472944485</v>
      </c>
      <c r="E116" s="236">
        <f>SUM(E100:E115)</f>
        <v>91</v>
      </c>
      <c r="F116" s="236">
        <f aca="true" t="shared" si="14" ref="F116:P116">SUM(F100:F115)</f>
        <v>82</v>
      </c>
      <c r="G116" s="236">
        <f t="shared" si="14"/>
        <v>182</v>
      </c>
      <c r="H116" s="236">
        <f t="shared" si="14"/>
        <v>102</v>
      </c>
      <c r="I116" s="236">
        <f t="shared" si="14"/>
        <v>0</v>
      </c>
      <c r="J116" s="236">
        <f t="shared" si="14"/>
        <v>0</v>
      </c>
      <c r="K116" s="236">
        <f t="shared" si="14"/>
        <v>0</v>
      </c>
      <c r="L116" s="236">
        <f t="shared" si="14"/>
        <v>0</v>
      </c>
      <c r="M116" s="236">
        <f t="shared" si="14"/>
        <v>0</v>
      </c>
      <c r="N116" s="236">
        <f t="shared" si="14"/>
        <v>0</v>
      </c>
      <c r="O116" s="236">
        <f t="shared" si="14"/>
        <v>0</v>
      </c>
      <c r="P116" s="236">
        <f t="shared" si="14"/>
        <v>0</v>
      </c>
      <c r="Q116" s="235">
        <f>SUM(Q100:Q115)</f>
        <v>457</v>
      </c>
      <c r="R116" s="399">
        <v>1423</v>
      </c>
      <c r="S116" s="400"/>
    </row>
    <row r="117" spans="1:19" ht="15.75" thickBot="1">
      <c r="A117" s="257" t="s">
        <v>129</v>
      </c>
      <c r="B117" s="256" t="s">
        <v>117</v>
      </c>
      <c r="C117" s="4"/>
      <c r="D117" s="4"/>
      <c r="E117" s="45"/>
      <c r="F117" s="45">
        <v>2</v>
      </c>
      <c r="G117" s="5">
        <v>0</v>
      </c>
      <c r="H117" s="5"/>
      <c r="I117" s="5"/>
      <c r="J117" s="5"/>
      <c r="K117" s="5"/>
      <c r="L117"/>
      <c r="M117"/>
      <c r="N117"/>
      <c r="O117"/>
      <c r="P117"/>
      <c r="Q117" s="246">
        <f aca="true" t="shared" si="15" ref="Q117:Q128">SUM(E117:P117)</f>
        <v>2</v>
      </c>
      <c r="R117"/>
      <c r="S117"/>
    </row>
    <row r="118" spans="1:19" ht="15.75" thickBot="1">
      <c r="A118" s="257" t="s">
        <v>129</v>
      </c>
      <c r="B118" s="256" t="s">
        <v>118</v>
      </c>
      <c r="C118" s="4"/>
      <c r="D118" s="4"/>
      <c r="E118" s="123"/>
      <c r="F118" s="123"/>
      <c r="G118" s="123">
        <v>0</v>
      </c>
      <c r="H118" s="123">
        <v>6</v>
      </c>
      <c r="I118" s="123"/>
      <c r="J118" s="123"/>
      <c r="K118" s="5"/>
      <c r="L118"/>
      <c r="M118"/>
      <c r="N118"/>
      <c r="O118"/>
      <c r="P118"/>
      <c r="Q118" s="246">
        <f t="shared" si="15"/>
        <v>6</v>
      </c>
      <c r="R118"/>
      <c r="S118"/>
    </row>
    <row r="119" spans="1:19" ht="15.75" thickBot="1">
      <c r="A119" s="257" t="s">
        <v>129</v>
      </c>
      <c r="B119" s="256" t="s">
        <v>119</v>
      </c>
      <c r="C119" s="4"/>
      <c r="D119" s="4"/>
      <c r="E119" s="123"/>
      <c r="F119" s="123"/>
      <c r="G119" s="123"/>
      <c r="H119" s="123"/>
      <c r="I119" s="123"/>
      <c r="J119" s="123"/>
      <c r="K119" s="5"/>
      <c r="L119"/>
      <c r="M119"/>
      <c r="N119"/>
      <c r="O119"/>
      <c r="P119"/>
      <c r="Q119" s="246">
        <f t="shared" si="15"/>
        <v>0</v>
      </c>
      <c r="R119"/>
      <c r="S119"/>
    </row>
    <row r="120" spans="1:19" ht="15.75" thickBot="1">
      <c r="A120" s="257" t="s">
        <v>129</v>
      </c>
      <c r="B120" s="256" t="s">
        <v>120</v>
      </c>
      <c r="C120" s="4"/>
      <c r="D120" s="4"/>
      <c r="E120" s="123">
        <v>1</v>
      </c>
      <c r="F120" s="123"/>
      <c r="G120" s="123"/>
      <c r="H120" s="123"/>
      <c r="I120" s="123"/>
      <c r="J120" s="123"/>
      <c r="K120" s="5"/>
      <c r="L120"/>
      <c r="M120"/>
      <c r="N120"/>
      <c r="O120"/>
      <c r="P120"/>
      <c r="Q120" s="246">
        <f t="shared" si="15"/>
        <v>1</v>
      </c>
      <c r="R120"/>
      <c r="S120"/>
    </row>
    <row r="121" spans="1:19" ht="15.75" thickBot="1">
      <c r="A121" s="257" t="s">
        <v>129</v>
      </c>
      <c r="B121" s="256" t="s">
        <v>121</v>
      </c>
      <c r="C121" s="4"/>
      <c r="D121" s="4"/>
      <c r="E121" s="45"/>
      <c r="F121" s="45"/>
      <c r="G121" s="5"/>
      <c r="H121" s="5"/>
      <c r="I121" s="5"/>
      <c r="J121" s="5"/>
      <c r="K121" s="5"/>
      <c r="L121"/>
      <c r="M121"/>
      <c r="N121"/>
      <c r="O121"/>
      <c r="P121"/>
      <c r="Q121" s="246">
        <f t="shared" si="15"/>
        <v>0</v>
      </c>
      <c r="R121"/>
      <c r="S121"/>
    </row>
    <row r="122" spans="1:19" ht="15.75" thickBot="1">
      <c r="A122" s="257" t="s">
        <v>129</v>
      </c>
      <c r="B122" s="256" t="s">
        <v>122</v>
      </c>
      <c r="C122" s="4"/>
      <c r="D122" s="4"/>
      <c r="E122" s="45">
        <v>0</v>
      </c>
      <c r="F122" s="45"/>
      <c r="G122" s="5"/>
      <c r="H122" s="5"/>
      <c r="I122" s="5"/>
      <c r="J122" s="5"/>
      <c r="K122" s="5"/>
      <c r="L122"/>
      <c r="M122"/>
      <c r="N122"/>
      <c r="O122"/>
      <c r="P122"/>
      <c r="Q122" s="246">
        <f t="shared" si="15"/>
        <v>0</v>
      </c>
      <c r="R122"/>
      <c r="S122"/>
    </row>
    <row r="123" spans="1:19" ht="15.75" thickBot="1">
      <c r="A123" s="257" t="s">
        <v>129</v>
      </c>
      <c r="B123" s="256" t="s">
        <v>123</v>
      </c>
      <c r="C123" s="4"/>
      <c r="D123" s="4"/>
      <c r="E123" s="45"/>
      <c r="F123" s="45"/>
      <c r="G123" s="5"/>
      <c r="H123" s="5"/>
      <c r="I123" s="5"/>
      <c r="J123" s="5"/>
      <c r="K123" s="5"/>
      <c r="L123"/>
      <c r="M123"/>
      <c r="N123"/>
      <c r="O123"/>
      <c r="P123"/>
      <c r="Q123" s="246">
        <f t="shared" si="15"/>
        <v>0</v>
      </c>
      <c r="R123"/>
      <c r="S123"/>
    </row>
    <row r="124" spans="1:19" ht="15.75" thickBot="1">
      <c r="A124" s="257" t="s">
        <v>129</v>
      </c>
      <c r="B124" s="256" t="s">
        <v>124</v>
      </c>
      <c r="C124" s="4"/>
      <c r="D124" s="4"/>
      <c r="E124" s="45"/>
      <c r="F124" s="45"/>
      <c r="G124" s="5"/>
      <c r="H124" s="5"/>
      <c r="I124" s="5"/>
      <c r="J124" s="5"/>
      <c r="K124" s="5"/>
      <c r="L124"/>
      <c r="M124"/>
      <c r="N124"/>
      <c r="O124"/>
      <c r="P124"/>
      <c r="Q124" s="246">
        <f t="shared" si="15"/>
        <v>0</v>
      </c>
      <c r="R124"/>
      <c r="S124"/>
    </row>
    <row r="125" spans="1:19" ht="15.75" thickBot="1">
      <c r="A125" s="257" t="s">
        <v>129</v>
      </c>
      <c r="B125" s="256" t="s">
        <v>125</v>
      </c>
      <c r="C125" s="4"/>
      <c r="D125" s="4"/>
      <c r="E125" s="124"/>
      <c r="F125" s="124"/>
      <c r="G125" s="124">
        <v>0</v>
      </c>
      <c r="H125" s="124">
        <v>2</v>
      </c>
      <c r="I125" s="124"/>
      <c r="J125" s="124"/>
      <c r="K125" s="5"/>
      <c r="L125"/>
      <c r="M125"/>
      <c r="N125"/>
      <c r="O125"/>
      <c r="P125"/>
      <c r="Q125" s="246">
        <f t="shared" si="15"/>
        <v>2</v>
      </c>
      <c r="R125"/>
      <c r="S125"/>
    </row>
    <row r="126" spans="1:19" ht="15.75" thickBot="1">
      <c r="A126" s="257" t="s">
        <v>129</v>
      </c>
      <c r="B126" s="256" t="s">
        <v>126</v>
      </c>
      <c r="C126" s="4"/>
      <c r="D126" s="4"/>
      <c r="E126" s="45"/>
      <c r="F126" s="45"/>
      <c r="G126" s="5"/>
      <c r="H126" s="5"/>
      <c r="I126" s="5"/>
      <c r="J126" s="5"/>
      <c r="K126" s="5"/>
      <c r="L126"/>
      <c r="M126"/>
      <c r="N126"/>
      <c r="O126"/>
      <c r="P126"/>
      <c r="Q126" s="246">
        <f t="shared" si="15"/>
        <v>0</v>
      </c>
      <c r="R126"/>
      <c r="S126"/>
    </row>
    <row r="127" spans="1:19" ht="15.75" thickBot="1">
      <c r="A127" s="257" t="s">
        <v>129</v>
      </c>
      <c r="B127" s="256" t="s">
        <v>127</v>
      </c>
      <c r="C127" s="4"/>
      <c r="D127" s="4"/>
      <c r="E127" s="125"/>
      <c r="F127" s="125"/>
      <c r="G127" s="125"/>
      <c r="H127" s="125"/>
      <c r="I127" s="125"/>
      <c r="J127" s="125"/>
      <c r="K127" s="5"/>
      <c r="L127"/>
      <c r="M127"/>
      <c r="N127"/>
      <c r="O127"/>
      <c r="P127"/>
      <c r="Q127" s="246">
        <f t="shared" si="15"/>
        <v>0</v>
      </c>
      <c r="R127"/>
      <c r="S127"/>
    </row>
    <row r="128" spans="1:19" ht="15.75" thickBot="1">
      <c r="A128" s="257" t="s">
        <v>129</v>
      </c>
      <c r="B128" s="256" t="s">
        <v>128</v>
      </c>
      <c r="C128" s="4"/>
      <c r="D128" s="4"/>
      <c r="E128" s="45">
        <v>0</v>
      </c>
      <c r="F128" s="45"/>
      <c r="G128" s="5"/>
      <c r="H128" s="5"/>
      <c r="I128" s="5"/>
      <c r="J128" s="5"/>
      <c r="K128" s="5"/>
      <c r="L128"/>
      <c r="M128"/>
      <c r="N128"/>
      <c r="O128"/>
      <c r="P128"/>
      <c r="Q128" s="246">
        <f t="shared" si="15"/>
        <v>0</v>
      </c>
      <c r="R128"/>
      <c r="S128"/>
    </row>
    <row r="129" spans="1:19" ht="15.75" thickBot="1">
      <c r="A129" s="356" t="s">
        <v>164</v>
      </c>
      <c r="B129" s="357"/>
      <c r="C129" s="232">
        <f>+D129/'Metas Muni'!K16</f>
        <v>0.2716049382716049</v>
      </c>
      <c r="D129" s="233">
        <f>+Q129/R129</f>
        <v>0.22</v>
      </c>
      <c r="E129" s="236">
        <f>SUM(E117:E128)</f>
        <v>1</v>
      </c>
      <c r="F129" s="236">
        <f aca="true" t="shared" si="16" ref="F129:P129">SUM(F117:F128)</f>
        <v>2</v>
      </c>
      <c r="G129" s="236">
        <f t="shared" si="16"/>
        <v>0</v>
      </c>
      <c r="H129" s="236">
        <f t="shared" si="16"/>
        <v>8</v>
      </c>
      <c r="I129" s="236">
        <f t="shared" si="16"/>
        <v>0</v>
      </c>
      <c r="J129" s="236">
        <f t="shared" si="16"/>
        <v>0</v>
      </c>
      <c r="K129" s="236">
        <f t="shared" si="16"/>
        <v>0</v>
      </c>
      <c r="L129" s="236">
        <f t="shared" si="16"/>
        <v>0</v>
      </c>
      <c r="M129" s="236">
        <f t="shared" si="16"/>
        <v>0</v>
      </c>
      <c r="N129" s="236">
        <f t="shared" si="16"/>
        <v>0</v>
      </c>
      <c r="O129" s="236">
        <f t="shared" si="16"/>
        <v>0</v>
      </c>
      <c r="P129" s="236">
        <f t="shared" si="16"/>
        <v>0</v>
      </c>
      <c r="Q129" s="235">
        <f>SUM(Q117:Q128)</f>
        <v>11</v>
      </c>
      <c r="R129" s="399">
        <v>50</v>
      </c>
      <c r="S129" s="400"/>
    </row>
    <row r="130" spans="1:19" ht="15.75" thickBot="1">
      <c r="A130" s="257" t="s">
        <v>143</v>
      </c>
      <c r="B130" s="256" t="s">
        <v>130</v>
      </c>
      <c r="C130" s="4"/>
      <c r="D130" s="4"/>
      <c r="E130" s="126">
        <v>13</v>
      </c>
      <c r="F130" s="126">
        <v>18</v>
      </c>
      <c r="G130" s="126">
        <v>17</v>
      </c>
      <c r="H130" s="126">
        <v>16</v>
      </c>
      <c r="I130" s="126"/>
      <c r="J130" s="126"/>
      <c r="K130" s="5"/>
      <c r="L130"/>
      <c r="M130"/>
      <c r="N130"/>
      <c r="O130"/>
      <c r="P130"/>
      <c r="Q130" s="246">
        <f aca="true" t="shared" si="17" ref="Q130:Q142">SUM(E130:P130)</f>
        <v>64</v>
      </c>
      <c r="R130"/>
      <c r="S130"/>
    </row>
    <row r="131" spans="1:19" ht="15.75" thickBot="1">
      <c r="A131" s="257" t="s">
        <v>143</v>
      </c>
      <c r="B131" s="256" t="s">
        <v>131</v>
      </c>
      <c r="C131" s="4"/>
      <c r="D131" s="4"/>
      <c r="E131" s="126">
        <v>3</v>
      </c>
      <c r="F131" s="126">
        <v>1</v>
      </c>
      <c r="G131" s="126">
        <v>3</v>
      </c>
      <c r="H131" s="126">
        <v>6</v>
      </c>
      <c r="I131" s="126"/>
      <c r="J131" s="126"/>
      <c r="K131" s="5"/>
      <c r="L131"/>
      <c r="M131"/>
      <c r="N131"/>
      <c r="O131"/>
      <c r="P131"/>
      <c r="Q131" s="246">
        <f t="shared" si="17"/>
        <v>13</v>
      </c>
      <c r="R131"/>
      <c r="S131"/>
    </row>
    <row r="132" spans="1:19" ht="15.75" thickBot="1">
      <c r="A132" s="257" t="s">
        <v>143</v>
      </c>
      <c r="B132" s="256" t="s">
        <v>132</v>
      </c>
      <c r="C132" s="4"/>
      <c r="D132" s="4"/>
      <c r="E132" s="126">
        <v>6</v>
      </c>
      <c r="F132" s="126">
        <v>3</v>
      </c>
      <c r="G132" s="126">
        <v>2</v>
      </c>
      <c r="H132" s="126">
        <v>1</v>
      </c>
      <c r="I132" s="126"/>
      <c r="J132" s="126"/>
      <c r="K132" s="5"/>
      <c r="L132"/>
      <c r="M132"/>
      <c r="N132"/>
      <c r="O132"/>
      <c r="P132"/>
      <c r="Q132" s="246">
        <f t="shared" si="17"/>
        <v>12</v>
      </c>
      <c r="R132"/>
      <c r="S132"/>
    </row>
    <row r="133" spans="1:19" ht="15.75" thickBot="1">
      <c r="A133" s="257" t="s">
        <v>143</v>
      </c>
      <c r="B133" s="256" t="s">
        <v>133</v>
      </c>
      <c r="C133" s="4"/>
      <c r="D133" s="4"/>
      <c r="E133" s="126">
        <v>26</v>
      </c>
      <c r="F133" s="126">
        <v>7</v>
      </c>
      <c r="G133" s="126">
        <v>2</v>
      </c>
      <c r="H133" s="126">
        <v>7</v>
      </c>
      <c r="I133" s="126"/>
      <c r="J133" s="126"/>
      <c r="K133" s="5"/>
      <c r="L133"/>
      <c r="M133"/>
      <c r="N133"/>
      <c r="O133"/>
      <c r="P133"/>
      <c r="Q133" s="246">
        <f t="shared" si="17"/>
        <v>42</v>
      </c>
      <c r="R133"/>
      <c r="S133"/>
    </row>
    <row r="134" spans="1:19" ht="15.75" thickBot="1">
      <c r="A134" s="257" t="s">
        <v>143</v>
      </c>
      <c r="B134" s="256" t="s">
        <v>134</v>
      </c>
      <c r="C134" s="4"/>
      <c r="D134" s="4"/>
      <c r="E134" s="45"/>
      <c r="F134" s="45"/>
      <c r="G134" s="5">
        <v>1</v>
      </c>
      <c r="H134" s="5"/>
      <c r="I134" s="5"/>
      <c r="J134" s="5"/>
      <c r="K134" s="5"/>
      <c r="L134"/>
      <c r="M134"/>
      <c r="N134"/>
      <c r="O134"/>
      <c r="P134"/>
      <c r="Q134" s="246">
        <f t="shared" si="17"/>
        <v>1</v>
      </c>
      <c r="R134"/>
      <c r="S134"/>
    </row>
    <row r="135" spans="1:19" ht="15.75" thickBot="1">
      <c r="A135" s="257" t="s">
        <v>143</v>
      </c>
      <c r="B135" s="256" t="s">
        <v>135</v>
      </c>
      <c r="C135" s="4"/>
      <c r="D135" s="4"/>
      <c r="E135" s="127"/>
      <c r="F135" s="127">
        <v>1</v>
      </c>
      <c r="G135" s="127"/>
      <c r="H135" s="127"/>
      <c r="I135" s="127"/>
      <c r="J135" s="127"/>
      <c r="K135" s="5"/>
      <c r="L135"/>
      <c r="M135"/>
      <c r="N135"/>
      <c r="O135"/>
      <c r="P135"/>
      <c r="Q135" s="246">
        <f t="shared" si="17"/>
        <v>1</v>
      </c>
      <c r="R135"/>
      <c r="S135"/>
    </row>
    <row r="136" spans="1:19" ht="15.75" thickBot="1">
      <c r="A136" s="257" t="s">
        <v>143</v>
      </c>
      <c r="B136" s="256" t="s">
        <v>136</v>
      </c>
      <c r="C136" s="4"/>
      <c r="D136" s="4"/>
      <c r="E136" s="127"/>
      <c r="F136" s="127"/>
      <c r="G136" s="127"/>
      <c r="H136" s="127">
        <v>0</v>
      </c>
      <c r="I136" s="127"/>
      <c r="J136" s="127"/>
      <c r="K136" s="5"/>
      <c r="L136"/>
      <c r="M136"/>
      <c r="N136"/>
      <c r="O136"/>
      <c r="P136"/>
      <c r="Q136" s="246">
        <f t="shared" si="17"/>
        <v>0</v>
      </c>
      <c r="R136"/>
      <c r="S136"/>
    </row>
    <row r="137" spans="1:19" ht="15.75" thickBot="1">
      <c r="A137" s="257" t="s">
        <v>143</v>
      </c>
      <c r="B137" s="256" t="s">
        <v>137</v>
      </c>
      <c r="C137" s="4"/>
      <c r="D137" s="4"/>
      <c r="E137" s="127">
        <v>0</v>
      </c>
      <c r="F137" s="127">
        <v>0</v>
      </c>
      <c r="G137" s="127">
        <v>0</v>
      </c>
      <c r="H137" s="127"/>
      <c r="I137" s="127"/>
      <c r="J137" s="127"/>
      <c r="K137" s="5"/>
      <c r="L137"/>
      <c r="M137"/>
      <c r="N137"/>
      <c r="O137"/>
      <c r="P137"/>
      <c r="Q137" s="246">
        <f t="shared" si="17"/>
        <v>0</v>
      </c>
      <c r="R137"/>
      <c r="S137"/>
    </row>
    <row r="138" spans="1:19" ht="15.75" thickBot="1">
      <c r="A138" s="257" t="s">
        <v>143</v>
      </c>
      <c r="B138" s="256" t="s">
        <v>138</v>
      </c>
      <c r="C138" s="4"/>
      <c r="D138" s="4"/>
      <c r="E138" s="127">
        <v>0</v>
      </c>
      <c r="F138" s="127">
        <v>2</v>
      </c>
      <c r="G138" s="127"/>
      <c r="H138" s="127"/>
      <c r="I138" s="127"/>
      <c r="J138" s="127"/>
      <c r="K138" s="5"/>
      <c r="L138"/>
      <c r="M138"/>
      <c r="N138"/>
      <c r="O138"/>
      <c r="P138"/>
      <c r="Q138" s="246">
        <f t="shared" si="17"/>
        <v>2</v>
      </c>
      <c r="R138"/>
      <c r="S138"/>
    </row>
    <row r="139" spans="1:19" ht="15.75" thickBot="1">
      <c r="A139" s="257" t="s">
        <v>143</v>
      </c>
      <c r="B139" s="256" t="s">
        <v>139</v>
      </c>
      <c r="C139" s="4"/>
      <c r="D139" s="4"/>
      <c r="E139" s="127"/>
      <c r="F139" s="127">
        <v>0</v>
      </c>
      <c r="G139" s="127">
        <v>1</v>
      </c>
      <c r="H139" s="127"/>
      <c r="I139" s="127"/>
      <c r="J139" s="127"/>
      <c r="K139" s="5"/>
      <c r="L139"/>
      <c r="M139"/>
      <c r="N139"/>
      <c r="O139"/>
      <c r="P139"/>
      <c r="Q139" s="246">
        <f t="shared" si="17"/>
        <v>1</v>
      </c>
      <c r="R139"/>
      <c r="S139"/>
    </row>
    <row r="140" spans="1:19" ht="15.75" thickBot="1">
      <c r="A140" s="257" t="s">
        <v>143</v>
      </c>
      <c r="B140" s="256" t="s">
        <v>140</v>
      </c>
      <c r="C140" s="4"/>
      <c r="D140" s="4"/>
      <c r="E140" s="127">
        <v>0</v>
      </c>
      <c r="F140" s="127">
        <v>0</v>
      </c>
      <c r="G140" s="127">
        <v>6</v>
      </c>
      <c r="H140" s="127">
        <v>1</v>
      </c>
      <c r="I140" s="127"/>
      <c r="J140" s="127"/>
      <c r="K140" s="5"/>
      <c r="L140"/>
      <c r="M140"/>
      <c r="N140"/>
      <c r="O140"/>
      <c r="P140"/>
      <c r="Q140" s="246">
        <f t="shared" si="17"/>
        <v>7</v>
      </c>
      <c r="R140"/>
      <c r="S140"/>
    </row>
    <row r="141" spans="1:19" ht="15.75" thickBot="1">
      <c r="A141" s="257" t="s">
        <v>143</v>
      </c>
      <c r="B141" s="256" t="s">
        <v>141</v>
      </c>
      <c r="C141" s="4"/>
      <c r="D141" s="4"/>
      <c r="E141" s="127"/>
      <c r="F141" s="127">
        <v>1</v>
      </c>
      <c r="G141" s="127">
        <v>1</v>
      </c>
      <c r="H141" s="127">
        <v>1</v>
      </c>
      <c r="I141" s="127"/>
      <c r="J141" s="127"/>
      <c r="K141" s="5"/>
      <c r="L141"/>
      <c r="M141"/>
      <c r="N141"/>
      <c r="O141"/>
      <c r="P141"/>
      <c r="Q141" s="246">
        <f t="shared" si="17"/>
        <v>3</v>
      </c>
      <c r="R141"/>
      <c r="S141"/>
    </row>
    <row r="142" spans="1:19" ht="15.75" thickBot="1">
      <c r="A142" s="257" t="s">
        <v>143</v>
      </c>
      <c r="B142" s="256" t="s">
        <v>142</v>
      </c>
      <c r="C142" s="4"/>
      <c r="D142" s="4"/>
      <c r="E142" s="127">
        <v>0</v>
      </c>
      <c r="F142" s="127">
        <v>5</v>
      </c>
      <c r="G142" s="127">
        <v>0</v>
      </c>
      <c r="H142" s="127">
        <v>1</v>
      </c>
      <c r="I142" s="127"/>
      <c r="J142" s="127"/>
      <c r="K142" s="5"/>
      <c r="L142"/>
      <c r="M142"/>
      <c r="N142"/>
      <c r="O142"/>
      <c r="P142"/>
      <c r="Q142" s="246">
        <f t="shared" si="17"/>
        <v>6</v>
      </c>
      <c r="R142"/>
      <c r="S142"/>
    </row>
    <row r="143" spans="1:19" ht="15.75" thickBot="1">
      <c r="A143" s="356" t="s">
        <v>165</v>
      </c>
      <c r="B143" s="357"/>
      <c r="C143" s="232">
        <f>+D143/'Metas Muni'!K17</f>
        <v>0.47979797979797983</v>
      </c>
      <c r="D143" s="233">
        <f>+Q143/R143</f>
        <v>0.34545454545454546</v>
      </c>
      <c r="E143" s="236">
        <f>SUM(E130:E142)</f>
        <v>48</v>
      </c>
      <c r="F143" s="236">
        <f aca="true" t="shared" si="18" ref="F143:P143">SUM(F130:F142)</f>
        <v>38</v>
      </c>
      <c r="G143" s="236">
        <f t="shared" si="18"/>
        <v>33</v>
      </c>
      <c r="H143" s="236">
        <f t="shared" si="18"/>
        <v>33</v>
      </c>
      <c r="I143" s="236">
        <f t="shared" si="18"/>
        <v>0</v>
      </c>
      <c r="J143" s="236">
        <f t="shared" si="18"/>
        <v>0</v>
      </c>
      <c r="K143" s="236">
        <f t="shared" si="18"/>
        <v>0</v>
      </c>
      <c r="L143" s="236">
        <f t="shared" si="18"/>
        <v>0</v>
      </c>
      <c r="M143" s="236">
        <f t="shared" si="18"/>
        <v>0</v>
      </c>
      <c r="N143" s="236">
        <f t="shared" si="18"/>
        <v>0</v>
      </c>
      <c r="O143" s="236">
        <f t="shared" si="18"/>
        <v>0</v>
      </c>
      <c r="P143" s="236">
        <f t="shared" si="18"/>
        <v>0</v>
      </c>
      <c r="Q143" s="235">
        <f>SUM(Q130:Q142)</f>
        <v>152</v>
      </c>
      <c r="R143" s="399">
        <v>440</v>
      </c>
      <c r="S143" s="400"/>
    </row>
    <row r="144" spans="1:19" ht="15.75" thickBot="1">
      <c r="A144" s="257" t="s">
        <v>148</v>
      </c>
      <c r="B144" s="256" t="s">
        <v>144</v>
      </c>
      <c r="C144" s="4"/>
      <c r="D144" s="4"/>
      <c r="E144" s="128">
        <v>5</v>
      </c>
      <c r="F144" s="128">
        <v>16</v>
      </c>
      <c r="G144" s="128">
        <v>6</v>
      </c>
      <c r="H144" s="128">
        <v>1</v>
      </c>
      <c r="I144" s="128"/>
      <c r="J144" s="128"/>
      <c r="K144" s="5"/>
      <c r="L144"/>
      <c r="M144"/>
      <c r="N144"/>
      <c r="O144"/>
      <c r="P144"/>
      <c r="Q144" s="246">
        <f>SUM(E144:P144)</f>
        <v>28</v>
      </c>
      <c r="R144"/>
      <c r="S144"/>
    </row>
    <row r="145" spans="1:19" ht="15.75" thickBot="1">
      <c r="A145" s="257" t="s">
        <v>148</v>
      </c>
      <c r="B145" s="256" t="s">
        <v>145</v>
      </c>
      <c r="C145" s="4"/>
      <c r="D145" s="4"/>
      <c r="E145" s="128"/>
      <c r="F145" s="128"/>
      <c r="G145" s="128"/>
      <c r="H145" s="128"/>
      <c r="I145" s="128"/>
      <c r="J145" s="128"/>
      <c r="K145" s="5"/>
      <c r="L145"/>
      <c r="M145"/>
      <c r="N145"/>
      <c r="O145"/>
      <c r="P145"/>
      <c r="Q145" s="246">
        <f>SUM(E145:P145)</f>
        <v>0</v>
      </c>
      <c r="R145"/>
      <c r="S145"/>
    </row>
    <row r="146" spans="1:19" ht="15.75" thickBot="1">
      <c r="A146" s="257" t="s">
        <v>148</v>
      </c>
      <c r="B146" s="256" t="s">
        <v>146</v>
      </c>
      <c r="C146" s="4"/>
      <c r="D146" s="4"/>
      <c r="E146" s="128"/>
      <c r="F146" s="128"/>
      <c r="G146" s="128"/>
      <c r="H146" s="128"/>
      <c r="I146" s="128"/>
      <c r="J146" s="128"/>
      <c r="K146" s="5"/>
      <c r="L146"/>
      <c r="M146"/>
      <c r="N146"/>
      <c r="O146"/>
      <c r="P146"/>
      <c r="Q146" s="246">
        <f>SUM(E146:P146)</f>
        <v>0</v>
      </c>
      <c r="R146"/>
      <c r="S146"/>
    </row>
    <row r="147" spans="1:19" ht="15.75" thickBot="1">
      <c r="A147" s="257" t="s">
        <v>148</v>
      </c>
      <c r="B147" s="256" t="s">
        <v>147</v>
      </c>
      <c r="C147" s="4"/>
      <c r="D147" s="4"/>
      <c r="E147" s="128"/>
      <c r="F147" s="128"/>
      <c r="G147" s="128">
        <v>0</v>
      </c>
      <c r="H147" s="128"/>
      <c r="I147" s="128"/>
      <c r="J147" s="128"/>
      <c r="K147" s="5"/>
      <c r="L147"/>
      <c r="M147"/>
      <c r="N147"/>
      <c r="O147"/>
      <c r="P147"/>
      <c r="Q147" s="246">
        <f>SUM(E147:P147)</f>
        <v>0</v>
      </c>
      <c r="R147"/>
      <c r="S147"/>
    </row>
    <row r="148" spans="1:19" ht="15.75" thickBot="1">
      <c r="A148" s="356" t="s">
        <v>166</v>
      </c>
      <c r="B148" s="357"/>
      <c r="C148" s="232">
        <f>+D148/'Metas Muni'!K18</f>
        <v>0.20138089758342922</v>
      </c>
      <c r="D148" s="233">
        <f>+Q148/R148</f>
        <v>0.1590909090909091</v>
      </c>
      <c r="E148" s="236">
        <f>SUM(E144:E147)</f>
        <v>5</v>
      </c>
      <c r="F148" s="236">
        <f aca="true" t="shared" si="19" ref="F148:P148">SUM(F144:F147)</f>
        <v>16</v>
      </c>
      <c r="G148" s="236">
        <f t="shared" si="19"/>
        <v>6</v>
      </c>
      <c r="H148" s="236">
        <f t="shared" si="19"/>
        <v>1</v>
      </c>
      <c r="I148" s="236">
        <f t="shared" si="19"/>
        <v>0</v>
      </c>
      <c r="J148" s="236">
        <f t="shared" si="19"/>
        <v>0</v>
      </c>
      <c r="K148" s="236">
        <f t="shared" si="19"/>
        <v>0</v>
      </c>
      <c r="L148" s="236">
        <f t="shared" si="19"/>
        <v>0</v>
      </c>
      <c r="M148" s="236">
        <f t="shared" si="19"/>
        <v>0</v>
      </c>
      <c r="N148" s="236">
        <f t="shared" si="19"/>
        <v>0</v>
      </c>
      <c r="O148" s="236">
        <f t="shared" si="19"/>
        <v>0</v>
      </c>
      <c r="P148" s="236">
        <f t="shared" si="19"/>
        <v>0</v>
      </c>
      <c r="Q148" s="235">
        <f>SUM(Q144:Q147)</f>
        <v>28</v>
      </c>
      <c r="R148" s="399">
        <v>176</v>
      </c>
      <c r="S148" s="400"/>
    </row>
    <row r="149" spans="1:19" ht="15.75" thickBot="1">
      <c r="A149" s="257" t="s">
        <v>156</v>
      </c>
      <c r="B149" s="256" t="s">
        <v>149</v>
      </c>
      <c r="C149" s="4"/>
      <c r="D149" s="4"/>
      <c r="E149" s="129">
        <v>1</v>
      </c>
      <c r="F149" s="129">
        <v>1</v>
      </c>
      <c r="G149" s="129">
        <v>4</v>
      </c>
      <c r="H149" s="129">
        <v>3</v>
      </c>
      <c r="I149" s="129"/>
      <c r="J149" s="129"/>
      <c r="K149" s="5"/>
      <c r="L149"/>
      <c r="M149"/>
      <c r="N149"/>
      <c r="O149"/>
      <c r="P149"/>
      <c r="Q149" s="246">
        <f aca="true" t="shared" si="20" ref="Q149:Q155">SUM(E149:P149)</f>
        <v>9</v>
      </c>
      <c r="R149"/>
      <c r="S149"/>
    </row>
    <row r="150" spans="1:19" ht="15.75" thickBot="1">
      <c r="A150" s="257" t="s">
        <v>156</v>
      </c>
      <c r="B150" s="256" t="s">
        <v>150</v>
      </c>
      <c r="C150" s="4"/>
      <c r="D150" s="4"/>
      <c r="E150" s="129"/>
      <c r="F150" s="129">
        <v>0</v>
      </c>
      <c r="G150" s="129"/>
      <c r="H150" s="129">
        <v>1</v>
      </c>
      <c r="I150" s="129"/>
      <c r="J150" s="129"/>
      <c r="K150" s="5"/>
      <c r="L150"/>
      <c r="M150"/>
      <c r="N150"/>
      <c r="O150"/>
      <c r="P150"/>
      <c r="Q150" s="246">
        <f t="shared" si="20"/>
        <v>1</v>
      </c>
      <c r="R150"/>
      <c r="S150"/>
    </row>
    <row r="151" spans="1:19" ht="15.75" thickBot="1">
      <c r="A151" s="257" t="s">
        <v>156</v>
      </c>
      <c r="B151" s="256" t="s">
        <v>151</v>
      </c>
      <c r="C151" s="4"/>
      <c r="D151" s="4"/>
      <c r="E151" s="129"/>
      <c r="F151" s="129">
        <v>0</v>
      </c>
      <c r="G151" s="129">
        <v>0</v>
      </c>
      <c r="H151" s="129">
        <v>0</v>
      </c>
      <c r="I151" s="129"/>
      <c r="J151" s="129"/>
      <c r="K151" s="5"/>
      <c r="L151"/>
      <c r="M151"/>
      <c r="N151"/>
      <c r="O151"/>
      <c r="P151"/>
      <c r="Q151" s="246">
        <f t="shared" si="20"/>
        <v>0</v>
      </c>
      <c r="R151"/>
      <c r="S151"/>
    </row>
    <row r="152" spans="1:19" ht="15.75" thickBot="1">
      <c r="A152" s="257" t="s">
        <v>156</v>
      </c>
      <c r="B152" s="256" t="s">
        <v>152</v>
      </c>
      <c r="C152" s="4"/>
      <c r="D152" s="4"/>
      <c r="E152" s="129"/>
      <c r="F152" s="129">
        <v>0</v>
      </c>
      <c r="G152" s="129"/>
      <c r="H152" s="129">
        <v>0</v>
      </c>
      <c r="I152" s="129"/>
      <c r="J152" s="129"/>
      <c r="K152" s="5"/>
      <c r="L152"/>
      <c r="M152"/>
      <c r="N152"/>
      <c r="O152"/>
      <c r="P152"/>
      <c r="Q152" s="246">
        <f t="shared" si="20"/>
        <v>0</v>
      </c>
      <c r="R152"/>
      <c r="S152"/>
    </row>
    <row r="153" spans="1:19" ht="15.75" thickBot="1">
      <c r="A153" s="257" t="s">
        <v>156</v>
      </c>
      <c r="B153" s="256" t="s">
        <v>153</v>
      </c>
      <c r="C153" s="4"/>
      <c r="D153" s="4"/>
      <c r="E153" s="129"/>
      <c r="F153" s="129"/>
      <c r="G153" s="129">
        <v>1</v>
      </c>
      <c r="H153" s="129">
        <v>2</v>
      </c>
      <c r="I153" s="129"/>
      <c r="J153" s="129"/>
      <c r="K153" s="5"/>
      <c r="L153"/>
      <c r="M153"/>
      <c r="N153"/>
      <c r="O153"/>
      <c r="P153"/>
      <c r="Q153" s="246">
        <f t="shared" si="20"/>
        <v>3</v>
      </c>
      <c r="R153"/>
      <c r="S153"/>
    </row>
    <row r="154" spans="1:19" ht="15.75" thickBot="1">
      <c r="A154" s="257" t="s">
        <v>156</v>
      </c>
      <c r="B154" s="256" t="s">
        <v>154</v>
      </c>
      <c r="C154" s="4"/>
      <c r="D154" s="4"/>
      <c r="E154" s="129">
        <v>0</v>
      </c>
      <c r="F154" s="129">
        <v>0</v>
      </c>
      <c r="G154" s="129"/>
      <c r="H154" s="129">
        <v>0</v>
      </c>
      <c r="I154" s="129"/>
      <c r="J154" s="129"/>
      <c r="K154" s="5"/>
      <c r="L154"/>
      <c r="M154"/>
      <c r="N154"/>
      <c r="O154"/>
      <c r="P154"/>
      <c r="Q154" s="246">
        <f t="shared" si="20"/>
        <v>0</v>
      </c>
      <c r="R154"/>
      <c r="S154"/>
    </row>
    <row r="155" spans="1:19" ht="15.75" thickBot="1">
      <c r="A155" s="257" t="s">
        <v>156</v>
      </c>
      <c r="B155" s="256" t="s">
        <v>155</v>
      </c>
      <c r="C155" s="4"/>
      <c r="D155" s="4"/>
      <c r="E155" s="129"/>
      <c r="F155" s="129">
        <v>1</v>
      </c>
      <c r="G155" s="129">
        <v>1</v>
      </c>
      <c r="H155" s="129">
        <v>0</v>
      </c>
      <c r="I155" s="129"/>
      <c r="J155" s="129"/>
      <c r="K155" s="5"/>
      <c r="L155"/>
      <c r="M155"/>
      <c r="N155"/>
      <c r="O155"/>
      <c r="P155"/>
      <c r="Q155" s="246">
        <f t="shared" si="20"/>
        <v>2</v>
      </c>
      <c r="R155"/>
      <c r="S155"/>
    </row>
    <row r="156" spans="1:19" ht="15.75" thickBot="1">
      <c r="A156" s="356" t="s">
        <v>167</v>
      </c>
      <c r="B156" s="357"/>
      <c r="C156" s="232">
        <f>+D156/'Metas Muni'!K19</f>
        <v>0.42052144659377627</v>
      </c>
      <c r="D156" s="233">
        <f>+Q156/R156</f>
        <v>0.36585365853658536</v>
      </c>
      <c r="E156" s="236">
        <f>SUM(E149:E155)</f>
        <v>1</v>
      </c>
      <c r="F156" s="236">
        <f aca="true" t="shared" si="21" ref="F156:P156">SUM(F149:F155)</f>
        <v>2</v>
      </c>
      <c r="G156" s="236">
        <f t="shared" si="21"/>
        <v>6</v>
      </c>
      <c r="H156" s="236">
        <f t="shared" si="21"/>
        <v>6</v>
      </c>
      <c r="I156" s="236">
        <f t="shared" si="21"/>
        <v>0</v>
      </c>
      <c r="J156" s="236">
        <f t="shared" si="21"/>
        <v>0</v>
      </c>
      <c r="K156" s="236">
        <f t="shared" si="21"/>
        <v>0</v>
      </c>
      <c r="L156" s="236">
        <f t="shared" si="21"/>
        <v>0</v>
      </c>
      <c r="M156" s="236">
        <f t="shared" si="21"/>
        <v>0</v>
      </c>
      <c r="N156" s="236">
        <f t="shared" si="21"/>
        <v>0</v>
      </c>
      <c r="O156" s="236">
        <f t="shared" si="21"/>
        <v>0</v>
      </c>
      <c r="P156" s="236">
        <f t="shared" si="21"/>
        <v>0</v>
      </c>
      <c r="Q156" s="235">
        <f>SUM(Q149:Q155)</f>
        <v>15</v>
      </c>
      <c r="R156" s="399">
        <v>41</v>
      </c>
      <c r="S156" s="400"/>
    </row>
    <row r="157" spans="1:19" ht="15">
      <c r="A157"/>
      <c r="B157" s="7" t="s">
        <v>171</v>
      </c>
      <c r="C157" s="54"/>
      <c r="D157" s="50"/>
      <c r="E157" s="45">
        <f aca="true" t="shared" si="22" ref="E157:P157">+E25+E36+E57+E71+E82+E88+E99+E116+E129+E143+E148+E156</f>
        <v>445</v>
      </c>
      <c r="F157" s="45">
        <f t="shared" si="22"/>
        <v>455</v>
      </c>
      <c r="G157" s="6">
        <f t="shared" si="22"/>
        <v>623</v>
      </c>
      <c r="H157" s="6">
        <f t="shared" si="22"/>
        <v>604</v>
      </c>
      <c r="I157" s="6">
        <f t="shared" si="22"/>
        <v>0</v>
      </c>
      <c r="J157" s="6">
        <f t="shared" si="22"/>
        <v>0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2136</v>
      </c>
      <c r="R157" s="401">
        <f>+R25+R36+R57+R71+R82+R88+R99+R116+R129+R143+R148+R156+R41+R46</f>
        <v>8797</v>
      </c>
      <c r="S157" s="401">
        <f>+S25+S36+S57+S71+S82+S88+S99+S116+S129+S143+S148+S156</f>
        <v>0</v>
      </c>
    </row>
    <row r="158" ht="15">
      <c r="D158" s="315"/>
    </row>
    <row r="160" ht="15">
      <c r="Q160" s="314"/>
    </row>
  </sheetData>
  <sheetProtection/>
  <mergeCells count="46">
    <mergeCell ref="A41:B41"/>
    <mergeCell ref="R42:S42"/>
    <mergeCell ref="R43:S43"/>
    <mergeCell ref="R44:S44"/>
    <mergeCell ref="R45:S45"/>
    <mergeCell ref="A46:B46"/>
    <mergeCell ref="R41:S41"/>
    <mergeCell ref="R46:S46"/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A57:B57"/>
    <mergeCell ref="R57:S57"/>
    <mergeCell ref="A25:B25"/>
    <mergeCell ref="R25:S25"/>
    <mergeCell ref="A36:B36"/>
    <mergeCell ref="R36:S36"/>
    <mergeCell ref="R37:S37"/>
    <mergeCell ref="R38:S38"/>
    <mergeCell ref="R39:S39"/>
    <mergeCell ref="R40:S40"/>
    <mergeCell ref="A71:B71"/>
    <mergeCell ref="R71:S71"/>
    <mergeCell ref="A82:B82"/>
    <mergeCell ref="R82:S82"/>
    <mergeCell ref="A88:B88"/>
    <mergeCell ref="R88:S88"/>
    <mergeCell ref="A99:B99"/>
    <mergeCell ref="R99:S99"/>
    <mergeCell ref="A116:B116"/>
    <mergeCell ref="R116:S116"/>
    <mergeCell ref="A129:B129"/>
    <mergeCell ref="R129:S129"/>
    <mergeCell ref="R157:S157"/>
    <mergeCell ref="A143:B143"/>
    <mergeCell ref="R143:S143"/>
    <mergeCell ref="A148:B148"/>
    <mergeCell ref="R148:S148"/>
    <mergeCell ref="A156:B156"/>
    <mergeCell ref="R156:S15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2.7109375" style="267" bestFit="1" customWidth="1"/>
    <col min="3" max="3" width="14.421875" style="267" customWidth="1"/>
    <col min="4" max="4" width="10.8515625" style="267" bestFit="1" customWidth="1"/>
    <col min="5" max="6" width="16.00390625" style="316" customWidth="1"/>
    <col min="7" max="7" width="21.140625" style="316" customWidth="1"/>
    <col min="8" max="8" width="21.57421875" style="316" customWidth="1"/>
    <col min="9" max="9" width="23.28125" style="316" customWidth="1"/>
    <col min="10" max="16384" width="11.421875" style="267" customWidth="1"/>
  </cols>
  <sheetData>
    <row r="1" spans="1:9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377" t="s">
        <v>221</v>
      </c>
      <c r="F1" s="378"/>
      <c r="G1" s="378"/>
      <c r="H1" s="378"/>
      <c r="I1" s="378"/>
    </row>
    <row r="2" spans="1:9" ht="15" customHeight="1" thickTop="1">
      <c r="A2" s="359"/>
      <c r="B2" s="366"/>
      <c r="C2" s="359"/>
      <c r="D2" s="397"/>
      <c r="E2" s="428" t="s">
        <v>2</v>
      </c>
      <c r="F2" s="429"/>
      <c r="G2" s="390" t="s">
        <v>3</v>
      </c>
      <c r="H2" s="391"/>
      <c r="I2" s="392"/>
    </row>
    <row r="3" spans="1:9" ht="15" customHeight="1">
      <c r="A3" s="359"/>
      <c r="B3" s="366"/>
      <c r="C3" s="359"/>
      <c r="D3" s="397"/>
      <c r="E3" s="393"/>
      <c r="F3" s="395"/>
      <c r="G3" s="393"/>
      <c r="H3" s="394"/>
      <c r="I3" s="395"/>
    </row>
    <row r="4" spans="1:9" ht="15" customHeight="1">
      <c r="A4" s="359"/>
      <c r="B4" s="366"/>
      <c r="C4" s="359"/>
      <c r="D4" s="397"/>
      <c r="E4" s="393"/>
      <c r="F4" s="395"/>
      <c r="G4" s="393"/>
      <c r="H4" s="394"/>
      <c r="I4" s="395"/>
    </row>
    <row r="5" spans="1:9" ht="15" customHeight="1">
      <c r="A5" s="359"/>
      <c r="B5" s="366"/>
      <c r="C5" s="359"/>
      <c r="D5" s="397"/>
      <c r="E5" s="393"/>
      <c r="F5" s="395"/>
      <c r="G5" s="393"/>
      <c r="H5" s="394"/>
      <c r="I5" s="395"/>
    </row>
    <row r="6" spans="1:9" ht="15" customHeight="1">
      <c r="A6" s="359"/>
      <c r="B6" s="366"/>
      <c r="C6" s="359"/>
      <c r="D6" s="397"/>
      <c r="E6" s="393"/>
      <c r="F6" s="395"/>
      <c r="G6" s="393"/>
      <c r="H6" s="394"/>
      <c r="I6" s="395"/>
    </row>
    <row r="7" spans="1:9" ht="15" customHeight="1">
      <c r="A7" s="359"/>
      <c r="B7" s="366"/>
      <c r="C7" s="359"/>
      <c r="D7" s="397"/>
      <c r="E7" s="393"/>
      <c r="F7" s="395"/>
      <c r="G7" s="393"/>
      <c r="H7" s="394"/>
      <c r="I7" s="395"/>
    </row>
    <row r="8" spans="1:9" ht="15" customHeight="1">
      <c r="A8" s="359"/>
      <c r="B8" s="366"/>
      <c r="C8" s="359"/>
      <c r="D8" s="397"/>
      <c r="E8" s="393"/>
      <c r="F8" s="395"/>
      <c r="G8" s="393"/>
      <c r="H8" s="394"/>
      <c r="I8" s="395"/>
    </row>
    <row r="9" spans="1:9" ht="15.75" customHeight="1" thickBot="1">
      <c r="A9" s="359"/>
      <c r="B9" s="366"/>
      <c r="C9" s="359"/>
      <c r="D9" s="397"/>
      <c r="E9" s="430"/>
      <c r="F9" s="431"/>
      <c r="G9" s="420"/>
      <c r="H9" s="421"/>
      <c r="I9" s="422"/>
    </row>
    <row r="10" spans="1:9" ht="57.75" customHeight="1" thickBot="1">
      <c r="A10" s="360"/>
      <c r="B10" s="360"/>
      <c r="C10" s="359"/>
      <c r="D10" s="398"/>
      <c r="E10" s="432" t="s">
        <v>222</v>
      </c>
      <c r="F10" s="432"/>
      <c r="G10" s="423" t="s">
        <v>168</v>
      </c>
      <c r="H10" s="424" t="s">
        <v>20</v>
      </c>
      <c r="I10" s="426" t="s">
        <v>21</v>
      </c>
    </row>
    <row r="11" spans="1:9" ht="15.75" thickBot="1">
      <c r="A11" s="309"/>
      <c r="B11" s="309"/>
      <c r="C11" s="360"/>
      <c r="D11" s="309" t="s">
        <v>170</v>
      </c>
      <c r="E11" s="312" t="s">
        <v>17</v>
      </c>
      <c r="F11" s="312" t="s">
        <v>19</v>
      </c>
      <c r="G11" s="389"/>
      <c r="H11" s="425"/>
      <c r="I11" s="427"/>
    </row>
    <row r="12" spans="1:9" ht="15.75" thickBot="1">
      <c r="A12" s="257" t="s">
        <v>35</v>
      </c>
      <c r="B12" s="256" t="s">
        <v>22</v>
      </c>
      <c r="C12" s="4"/>
      <c r="D12" s="4"/>
      <c r="E12" s="246"/>
      <c r="F12" s="246"/>
      <c r="G12" s="39"/>
      <c r="H12" s="39"/>
      <c r="I12" s="39"/>
    </row>
    <row r="13" spans="1:9" ht="15.75" thickBot="1">
      <c r="A13" s="257" t="s">
        <v>35</v>
      </c>
      <c r="B13" s="256" t="s">
        <v>23</v>
      </c>
      <c r="C13" s="4"/>
      <c r="D13" s="4"/>
      <c r="E13" s="246"/>
      <c r="F13" s="246"/>
      <c r="G13" s="39"/>
      <c r="H13" s="39"/>
      <c r="I13" s="39"/>
    </row>
    <row r="14" spans="1:9" ht="15.75" thickBot="1">
      <c r="A14" s="257" t="s">
        <v>35</v>
      </c>
      <c r="B14" s="256" t="s">
        <v>24</v>
      </c>
      <c r="C14" s="4"/>
      <c r="D14" s="4"/>
      <c r="E14" s="246"/>
      <c r="F14" s="246"/>
      <c r="G14" s="39"/>
      <c r="H14" s="39"/>
      <c r="I14" s="39"/>
    </row>
    <row r="15" spans="1:9" ht="15.75" thickBot="1">
      <c r="A15" s="257" t="s">
        <v>35</v>
      </c>
      <c r="B15" s="256" t="s">
        <v>25</v>
      </c>
      <c r="C15" s="4"/>
      <c r="D15" s="4"/>
      <c r="E15" s="246"/>
      <c r="F15" s="246"/>
      <c r="G15" s="39"/>
      <c r="H15" s="39"/>
      <c r="I15" s="39"/>
    </row>
    <row r="16" spans="1:9" ht="15.75" thickBot="1">
      <c r="A16" s="257" t="s">
        <v>35</v>
      </c>
      <c r="B16" s="256" t="s">
        <v>26</v>
      </c>
      <c r="C16" s="8"/>
      <c r="D16" s="4"/>
      <c r="E16" s="246"/>
      <c r="F16" s="246"/>
      <c r="G16" s="39"/>
      <c r="H16" s="39"/>
      <c r="I16" s="39"/>
    </row>
    <row r="17" spans="1:9" ht="15.75" thickBot="1">
      <c r="A17" s="257" t="s">
        <v>35</v>
      </c>
      <c r="B17" s="256" t="s">
        <v>27</v>
      </c>
      <c r="C17" s="4"/>
      <c r="D17" s="4"/>
      <c r="E17" s="246"/>
      <c r="F17" s="246"/>
      <c r="G17" s="39"/>
      <c r="H17" s="39"/>
      <c r="I17" s="39"/>
    </row>
    <row r="18" spans="1:9" ht="15.75" thickBot="1">
      <c r="A18" s="257" t="s">
        <v>35</v>
      </c>
      <c r="B18" s="256" t="s">
        <v>28</v>
      </c>
      <c r="C18" s="4"/>
      <c r="D18" s="4"/>
      <c r="E18" s="246"/>
      <c r="F18" s="246"/>
      <c r="G18" s="39"/>
      <c r="H18" s="39"/>
      <c r="I18" s="39"/>
    </row>
    <row r="19" spans="1:9" ht="15.75" thickBot="1">
      <c r="A19" s="257" t="s">
        <v>35</v>
      </c>
      <c r="B19" s="256" t="s">
        <v>29</v>
      </c>
      <c r="C19" s="4"/>
      <c r="D19" s="4"/>
      <c r="E19" s="246"/>
      <c r="F19" s="246"/>
      <c r="G19" s="39"/>
      <c r="H19" s="39"/>
      <c r="I19" s="39"/>
    </row>
    <row r="20" spans="1:9" ht="15.75" thickBot="1">
      <c r="A20" s="257" t="s">
        <v>35</v>
      </c>
      <c r="B20" s="256" t="s">
        <v>30</v>
      </c>
      <c r="C20" s="4"/>
      <c r="D20" s="4"/>
      <c r="E20" s="246"/>
      <c r="F20" s="246"/>
      <c r="G20" s="39"/>
      <c r="H20" s="39"/>
      <c r="I20" s="39"/>
    </row>
    <row r="21" spans="1:9" ht="15.75" thickBot="1">
      <c r="A21" s="257" t="s">
        <v>35</v>
      </c>
      <c r="B21" s="256" t="s">
        <v>31</v>
      </c>
      <c r="C21" s="29"/>
      <c r="D21" s="4"/>
      <c r="E21" s="246"/>
      <c r="F21" s="246"/>
      <c r="G21" s="39"/>
      <c r="H21" s="39"/>
      <c r="I21" s="39"/>
    </row>
    <row r="22" spans="1:9" ht="15.75" thickBot="1">
      <c r="A22" s="257" t="s">
        <v>35</v>
      </c>
      <c r="B22" s="256" t="s">
        <v>32</v>
      </c>
      <c r="C22" s="4"/>
      <c r="D22" s="4"/>
      <c r="E22" s="246"/>
      <c r="F22" s="246"/>
      <c r="G22" s="39"/>
      <c r="H22" s="39"/>
      <c r="I22" s="39"/>
    </row>
    <row r="23" spans="1:9" ht="15.75" thickBot="1">
      <c r="A23" s="257" t="s">
        <v>35</v>
      </c>
      <c r="B23" s="256" t="s">
        <v>33</v>
      </c>
      <c r="C23" s="4"/>
      <c r="D23" s="4"/>
      <c r="E23" s="246"/>
      <c r="F23" s="246"/>
      <c r="G23" s="39"/>
      <c r="H23" s="39"/>
      <c r="I23" s="39"/>
    </row>
    <row r="24" spans="1:9" ht="15.75" thickBot="1">
      <c r="A24" s="257" t="s">
        <v>35</v>
      </c>
      <c r="B24" s="256" t="s">
        <v>34</v>
      </c>
      <c r="C24" s="4"/>
      <c r="D24" s="4"/>
      <c r="E24" s="246"/>
      <c r="F24" s="246"/>
      <c r="G24" s="39"/>
      <c r="H24" s="39"/>
      <c r="I24" s="39"/>
    </row>
    <row r="25" spans="1:9" ht="15.75" thickBot="1">
      <c r="A25" s="356" t="s">
        <v>157</v>
      </c>
      <c r="B25" s="357"/>
      <c r="C25" s="232"/>
      <c r="D25" s="233"/>
      <c r="E25" s="295">
        <f>SUM(E12:E24)</f>
        <v>0</v>
      </c>
      <c r="F25" s="238">
        <f>SUM(F12:F24)</f>
        <v>0</v>
      </c>
      <c r="G25" s="235">
        <f>+H25+I25</f>
        <v>18986.4</v>
      </c>
      <c r="H25" s="235">
        <v>13298.900000000001</v>
      </c>
      <c r="I25" s="235">
        <v>5687.5</v>
      </c>
    </row>
    <row r="26" spans="1:9" ht="15.75" thickBot="1">
      <c r="A26" s="257" t="s">
        <v>36</v>
      </c>
      <c r="B26" s="256" t="s">
        <v>37</v>
      </c>
      <c r="C26" s="4"/>
      <c r="D26" s="4"/>
      <c r="E26" s="246"/>
      <c r="F26" s="246"/>
      <c r="G26" s="39"/>
      <c r="H26" s="39"/>
      <c r="I26" s="39"/>
    </row>
    <row r="27" spans="1:9" ht="15.75" thickBot="1">
      <c r="A27" s="257" t="s">
        <v>36</v>
      </c>
      <c r="B27" s="256" t="s">
        <v>38</v>
      </c>
      <c r="C27" s="4"/>
      <c r="D27" s="4"/>
      <c r="E27" s="246"/>
      <c r="F27" s="246"/>
      <c r="G27" s="39"/>
      <c r="H27" s="39"/>
      <c r="I27" s="39"/>
    </row>
    <row r="28" spans="1:9" ht="15.75" thickBot="1">
      <c r="A28" s="257" t="s">
        <v>36</v>
      </c>
      <c r="B28" s="256" t="s">
        <v>39</v>
      </c>
      <c r="C28" s="4"/>
      <c r="D28" s="4"/>
      <c r="E28" s="246"/>
      <c r="F28" s="246"/>
      <c r="G28" s="39"/>
      <c r="H28" s="39"/>
      <c r="I28" s="39"/>
    </row>
    <row r="29" spans="1:9" ht="15.75" thickBot="1">
      <c r="A29" s="257" t="s">
        <v>36</v>
      </c>
      <c r="B29" s="256" t="s">
        <v>40</v>
      </c>
      <c r="C29" s="4"/>
      <c r="D29" s="4"/>
      <c r="E29" s="246"/>
      <c r="F29" s="246"/>
      <c r="G29" s="39"/>
      <c r="H29" s="39"/>
      <c r="I29" s="39"/>
    </row>
    <row r="30" spans="1:9" ht="15.75" thickBot="1">
      <c r="A30" s="257" t="s">
        <v>36</v>
      </c>
      <c r="B30" s="256" t="s">
        <v>41</v>
      </c>
      <c r="C30" s="4"/>
      <c r="D30" s="4"/>
      <c r="E30" s="246"/>
      <c r="F30" s="246"/>
      <c r="G30" s="39"/>
      <c r="H30" s="39"/>
      <c r="I30" s="39"/>
    </row>
    <row r="31" spans="1:9" ht="15.75" thickBot="1">
      <c r="A31" s="257" t="s">
        <v>36</v>
      </c>
      <c r="B31" s="256" t="s">
        <v>42</v>
      </c>
      <c r="C31" s="4"/>
      <c r="D31" s="4"/>
      <c r="E31" s="246"/>
      <c r="F31" s="246"/>
      <c r="G31" s="39"/>
      <c r="H31" s="39"/>
      <c r="I31" s="39"/>
    </row>
    <row r="32" spans="1:9" ht="15.75" thickBot="1">
      <c r="A32" s="257" t="s">
        <v>36</v>
      </c>
      <c r="B32" s="256" t="s">
        <v>43</v>
      </c>
      <c r="C32" s="4"/>
      <c r="D32" s="4"/>
      <c r="E32" s="246"/>
      <c r="F32" s="246"/>
      <c r="G32" s="39"/>
      <c r="H32" s="39"/>
      <c r="I32" s="39"/>
    </row>
    <row r="33" spans="1:9" ht="15.75" thickBot="1">
      <c r="A33" s="257" t="s">
        <v>36</v>
      </c>
      <c r="B33" s="256" t="s">
        <v>44</v>
      </c>
      <c r="C33" s="4"/>
      <c r="D33" s="4"/>
      <c r="E33" s="246"/>
      <c r="F33" s="246"/>
      <c r="G33" s="39"/>
      <c r="H33" s="39"/>
      <c r="I33" s="39"/>
    </row>
    <row r="34" spans="1:9" ht="15.75" thickBot="1">
      <c r="A34" s="257" t="s">
        <v>36</v>
      </c>
      <c r="B34" s="256" t="s">
        <v>45</v>
      </c>
      <c r="C34" s="4"/>
      <c r="D34" s="4"/>
      <c r="E34" s="246"/>
      <c r="F34" s="246"/>
      <c r="G34" s="39"/>
      <c r="H34" s="39"/>
      <c r="I34" s="39"/>
    </row>
    <row r="35" spans="1:9" ht="15.75" thickBot="1">
      <c r="A35" s="257" t="s">
        <v>36</v>
      </c>
      <c r="B35" s="256" t="s">
        <v>46</v>
      </c>
      <c r="C35" s="4"/>
      <c r="D35" s="4"/>
      <c r="E35" s="246"/>
      <c r="F35" s="246"/>
      <c r="G35" s="39"/>
      <c r="H35" s="39"/>
      <c r="I35" s="39"/>
    </row>
    <row r="36" spans="1:9" ht="15.75" thickBot="1">
      <c r="A36" s="356" t="s">
        <v>158</v>
      </c>
      <c r="B36" s="357"/>
      <c r="C36" s="232"/>
      <c r="D36" s="233"/>
      <c r="E36" s="236">
        <f>SUM(E26:E35)</f>
        <v>0</v>
      </c>
      <c r="F36" s="236">
        <f>SUM(F26:F35)</f>
        <v>0</v>
      </c>
      <c r="G36" s="235">
        <f>+H36+I36</f>
        <v>17141.25</v>
      </c>
      <c r="H36" s="235">
        <v>11986</v>
      </c>
      <c r="I36" s="235">
        <v>5155.25</v>
      </c>
    </row>
    <row r="37" spans="1:9" ht="15.75" thickBot="1">
      <c r="A37" s="257" t="s">
        <v>247</v>
      </c>
      <c r="B37" s="256" t="s">
        <v>248</v>
      </c>
      <c r="C37" s="4"/>
      <c r="D37" s="29"/>
      <c r="E37" s="246"/>
      <c r="F37" s="306"/>
      <c r="G37" s="55"/>
      <c r="H37" s="39"/>
      <c r="I37" s="55"/>
    </row>
    <row r="38" spans="1:9" ht="15.75" thickBot="1">
      <c r="A38" s="257" t="s">
        <v>247</v>
      </c>
      <c r="B38" s="256" t="s">
        <v>249</v>
      </c>
      <c r="C38" s="4"/>
      <c r="D38" s="29"/>
      <c r="E38" s="246"/>
      <c r="F38" s="306"/>
      <c r="G38" s="55"/>
      <c r="H38" s="39"/>
      <c r="I38" s="55"/>
    </row>
    <row r="39" spans="1:9" ht="15.75" thickBot="1">
      <c r="A39" s="257" t="s">
        <v>247</v>
      </c>
      <c r="B39" s="256" t="s">
        <v>250</v>
      </c>
      <c r="C39" s="4"/>
      <c r="D39" s="29"/>
      <c r="E39" s="235"/>
      <c r="F39" s="306"/>
      <c r="G39" s="55"/>
      <c r="H39" s="39"/>
      <c r="I39" s="55"/>
    </row>
    <row r="40" spans="1:9" ht="15.75" thickBot="1">
      <c r="A40" s="257" t="s">
        <v>247</v>
      </c>
      <c r="B40" s="256" t="s">
        <v>251</v>
      </c>
      <c r="C40" s="297"/>
      <c r="D40" s="29"/>
      <c r="E40" s="235"/>
      <c r="F40" s="306"/>
      <c r="G40" s="55"/>
      <c r="H40" s="39"/>
      <c r="I40" s="55"/>
    </row>
    <row r="41" spans="1:9" ht="15.75" thickBot="1">
      <c r="A41" s="361" t="s">
        <v>252</v>
      </c>
      <c r="B41" s="362"/>
      <c r="C41" s="232"/>
      <c r="D41" s="233"/>
      <c r="E41" s="236">
        <f>SUM(E37:E40)</f>
        <v>0</v>
      </c>
      <c r="F41" s="236">
        <f>SUM(F37:F40)</f>
        <v>0</v>
      </c>
      <c r="G41" s="236">
        <f>+H41+I41</f>
        <v>385.8</v>
      </c>
      <c r="H41" s="236">
        <f>2623*0.1</f>
        <v>262.3</v>
      </c>
      <c r="I41" s="236">
        <f>494*0.25</f>
        <v>123.5</v>
      </c>
    </row>
    <row r="42" spans="1:9" ht="15.75" thickBot="1">
      <c r="A42" s="257" t="s">
        <v>253</v>
      </c>
      <c r="B42" s="256" t="s">
        <v>254</v>
      </c>
      <c r="C42" s="4"/>
      <c r="D42" s="29"/>
      <c r="E42" s="246"/>
      <c r="F42" s="306"/>
      <c r="G42" s="55"/>
      <c r="H42" s="39"/>
      <c r="I42" s="55"/>
    </row>
    <row r="43" spans="1:9" ht="15.75" thickBot="1">
      <c r="A43" s="257" t="s">
        <v>253</v>
      </c>
      <c r="B43" s="256" t="s">
        <v>255</v>
      </c>
      <c r="C43" s="4"/>
      <c r="D43" s="29"/>
      <c r="E43" s="246"/>
      <c r="F43" s="306"/>
      <c r="G43" s="55"/>
      <c r="H43" s="39"/>
      <c r="I43" s="55"/>
    </row>
    <row r="44" spans="1:9" ht="15.75" thickBot="1">
      <c r="A44" s="257" t="s">
        <v>253</v>
      </c>
      <c r="B44" s="256" t="s">
        <v>256</v>
      </c>
      <c r="C44" s="4"/>
      <c r="D44" s="29"/>
      <c r="E44" s="246"/>
      <c r="F44" s="306"/>
      <c r="G44" s="55"/>
      <c r="H44" s="39"/>
      <c r="I44" s="55"/>
    </row>
    <row r="45" spans="1:9" ht="15.75" thickBot="1">
      <c r="A45" s="257" t="s">
        <v>253</v>
      </c>
      <c r="B45" s="256" t="s">
        <v>257</v>
      </c>
      <c r="C45" s="298"/>
      <c r="D45" s="29"/>
      <c r="E45" s="246"/>
      <c r="F45" s="306"/>
      <c r="G45" s="55"/>
      <c r="H45" s="39"/>
      <c r="I45" s="55"/>
    </row>
    <row r="46" spans="1:9" ht="15.75" thickBot="1">
      <c r="A46" s="361" t="s">
        <v>258</v>
      </c>
      <c r="B46" s="362"/>
      <c r="C46" s="232"/>
      <c r="D46" s="233"/>
      <c r="E46" s="236">
        <f>SUM(E42:E45)</f>
        <v>0</v>
      </c>
      <c r="F46" s="236">
        <f>SUM(F42:F45)</f>
        <v>0</v>
      </c>
      <c r="G46" s="236">
        <f>+H46+I46</f>
        <v>466.40000000000003</v>
      </c>
      <c r="H46" s="236">
        <f>3069*0.1</f>
        <v>306.90000000000003</v>
      </c>
      <c r="I46" s="236">
        <f>638*0.25</f>
        <v>159.5</v>
      </c>
    </row>
    <row r="47" spans="1:9" ht="15.75" thickBot="1">
      <c r="A47" s="257" t="s">
        <v>57</v>
      </c>
      <c r="B47" s="256" t="s">
        <v>47</v>
      </c>
      <c r="C47" s="4"/>
      <c r="D47" s="4"/>
      <c r="E47" s="246"/>
      <c r="F47" s="246"/>
      <c r="G47" s="39"/>
      <c r="H47" s="39"/>
      <c r="I47" s="39"/>
    </row>
    <row r="48" spans="1:9" ht="15.75" thickBot="1">
      <c r="A48" s="257" t="s">
        <v>57</v>
      </c>
      <c r="B48" s="256" t="s">
        <v>48</v>
      </c>
      <c r="C48" s="4"/>
      <c r="D48" s="4"/>
      <c r="E48" s="246"/>
      <c r="F48" s="246"/>
      <c r="G48" s="39"/>
      <c r="H48" s="39"/>
      <c r="I48" s="39"/>
    </row>
    <row r="49" spans="1:9" ht="15.75" thickBot="1">
      <c r="A49" s="257" t="s">
        <v>57</v>
      </c>
      <c r="B49" s="256" t="s">
        <v>49</v>
      </c>
      <c r="C49" s="4"/>
      <c r="D49" s="4"/>
      <c r="E49" s="246"/>
      <c r="F49" s="246"/>
      <c r="G49" s="39"/>
      <c r="H49" s="39"/>
      <c r="I49" s="39"/>
    </row>
    <row r="50" spans="1:9" ht="15.75" thickBot="1">
      <c r="A50" s="257" t="s">
        <v>57</v>
      </c>
      <c r="B50" s="256" t="s">
        <v>50</v>
      </c>
      <c r="C50" s="4"/>
      <c r="D50" s="4"/>
      <c r="E50" s="246"/>
      <c r="F50" s="246"/>
      <c r="G50" s="39"/>
      <c r="H50" s="39"/>
      <c r="I50" s="39"/>
    </row>
    <row r="51" spans="1:9" ht="15.75" thickBot="1">
      <c r="A51" s="257" t="s">
        <v>57</v>
      </c>
      <c r="B51" s="256" t="s">
        <v>51</v>
      </c>
      <c r="C51" s="4"/>
      <c r="D51" s="4"/>
      <c r="E51" s="246"/>
      <c r="F51" s="246"/>
      <c r="G51" s="39"/>
      <c r="H51" s="39"/>
      <c r="I51" s="39"/>
    </row>
    <row r="52" spans="1:9" ht="15.75" thickBot="1">
      <c r="A52" s="257" t="s">
        <v>57</v>
      </c>
      <c r="B52" s="256" t="s">
        <v>52</v>
      </c>
      <c r="C52" s="4"/>
      <c r="D52" s="4"/>
      <c r="E52" s="246"/>
      <c r="F52" s="246"/>
      <c r="G52" s="39"/>
      <c r="H52" s="39"/>
      <c r="I52" s="39"/>
    </row>
    <row r="53" spans="1:9" ht="15.75" thickBot="1">
      <c r="A53" s="257" t="s">
        <v>57</v>
      </c>
      <c r="B53" s="256" t="s">
        <v>53</v>
      </c>
      <c r="C53" s="4"/>
      <c r="D53" s="4"/>
      <c r="E53" s="246"/>
      <c r="F53" s="246"/>
      <c r="G53" s="39"/>
      <c r="H53" s="39"/>
      <c r="I53" s="39"/>
    </row>
    <row r="54" spans="1:9" ht="15.75" thickBot="1">
      <c r="A54" s="257" t="s">
        <v>57</v>
      </c>
      <c r="B54" s="256" t="s">
        <v>54</v>
      </c>
      <c r="C54" s="4"/>
      <c r="D54" s="4"/>
      <c r="E54" s="246"/>
      <c r="F54" s="246"/>
      <c r="G54" s="39"/>
      <c r="H54" s="39"/>
      <c r="I54" s="39"/>
    </row>
    <row r="55" spans="1:9" ht="15.75" thickBot="1">
      <c r="A55" s="257" t="s">
        <v>57</v>
      </c>
      <c r="B55" s="256" t="s">
        <v>55</v>
      </c>
      <c r="C55" s="4"/>
      <c r="D55" s="4"/>
      <c r="E55" s="246"/>
      <c r="F55" s="246"/>
      <c r="G55" s="39"/>
      <c r="H55" s="39"/>
      <c r="I55" s="39"/>
    </row>
    <row r="56" spans="1:9" ht="15.75" thickBot="1">
      <c r="A56" s="257" t="s">
        <v>57</v>
      </c>
      <c r="B56" s="256" t="s">
        <v>56</v>
      </c>
      <c r="C56" s="4"/>
      <c r="D56" s="4"/>
      <c r="E56" s="246"/>
      <c r="F56" s="246"/>
      <c r="G56" s="39"/>
      <c r="H56" s="39"/>
      <c r="I56" s="39"/>
    </row>
    <row r="57" spans="1:9" ht="15.75" thickBot="1">
      <c r="A57" s="356" t="s">
        <v>159</v>
      </c>
      <c r="B57" s="357"/>
      <c r="C57" s="232"/>
      <c r="D57" s="233"/>
      <c r="E57" s="236">
        <f>SUM(E47:E56)</f>
        <v>0</v>
      </c>
      <c r="F57" s="236">
        <f>SUM(F47:F56)</f>
        <v>0</v>
      </c>
      <c r="G57" s="235">
        <f>+H57+I57</f>
        <v>1111</v>
      </c>
      <c r="H57" s="235">
        <v>780.5</v>
      </c>
      <c r="I57" s="235">
        <v>330.5</v>
      </c>
    </row>
    <row r="58" spans="1:9" ht="15.75" thickBot="1">
      <c r="A58" s="257" t="s">
        <v>71</v>
      </c>
      <c r="B58" s="256" t="s">
        <v>58</v>
      </c>
      <c r="C58" s="4"/>
      <c r="D58" s="4"/>
      <c r="E58" s="246"/>
      <c r="F58" s="246"/>
      <c r="G58" s="39"/>
      <c r="H58" s="39"/>
      <c r="I58" s="39"/>
    </row>
    <row r="59" spans="1:9" ht="15.75" thickBot="1">
      <c r="A59" s="257" t="s">
        <v>71</v>
      </c>
      <c r="B59" s="256" t="s">
        <v>59</v>
      </c>
      <c r="C59" s="4"/>
      <c r="D59" s="4"/>
      <c r="E59" s="246"/>
      <c r="F59" s="246"/>
      <c r="G59" s="39"/>
      <c r="H59" s="39"/>
      <c r="I59" s="39"/>
    </row>
    <row r="60" spans="1:9" ht="15.75" thickBot="1">
      <c r="A60" s="257" t="s">
        <v>71</v>
      </c>
      <c r="B60" s="256" t="s">
        <v>60</v>
      </c>
      <c r="C60" s="4"/>
      <c r="D60" s="4"/>
      <c r="E60" s="246"/>
      <c r="F60" s="246"/>
      <c r="G60" s="39"/>
      <c r="H60" s="39"/>
      <c r="I60" s="39"/>
    </row>
    <row r="61" spans="1:9" ht="15.75" thickBot="1">
      <c r="A61" s="257" t="s">
        <v>71</v>
      </c>
      <c r="B61" s="256" t="s">
        <v>61</v>
      </c>
      <c r="C61" s="4"/>
      <c r="D61" s="4"/>
      <c r="E61" s="246"/>
      <c r="F61" s="246"/>
      <c r="G61" s="39"/>
      <c r="H61" s="39"/>
      <c r="I61" s="39"/>
    </row>
    <row r="62" spans="1:9" ht="15.75" thickBot="1">
      <c r="A62" s="257" t="s">
        <v>71</v>
      </c>
      <c r="B62" s="256" t="s">
        <v>62</v>
      </c>
      <c r="C62" s="4"/>
      <c r="D62" s="4"/>
      <c r="E62" s="246"/>
      <c r="F62" s="246"/>
      <c r="G62" s="39"/>
      <c r="H62" s="39"/>
      <c r="I62" s="39"/>
    </row>
    <row r="63" spans="1:9" ht="15.75" thickBot="1">
      <c r="A63" s="257" t="s">
        <v>71</v>
      </c>
      <c r="B63" s="256" t="s">
        <v>63</v>
      </c>
      <c r="C63" s="4"/>
      <c r="D63" s="4"/>
      <c r="E63" s="246"/>
      <c r="F63" s="246"/>
      <c r="G63" s="39"/>
      <c r="H63" s="39"/>
      <c r="I63" s="39"/>
    </row>
    <row r="64" spans="1:9" ht="15.75" thickBot="1">
      <c r="A64" s="257" t="s">
        <v>71</v>
      </c>
      <c r="B64" s="256" t="s">
        <v>64</v>
      </c>
      <c r="C64" s="4"/>
      <c r="D64" s="4"/>
      <c r="E64" s="246"/>
      <c r="F64" s="246"/>
      <c r="G64" s="39"/>
      <c r="H64" s="39"/>
      <c r="I64" s="39"/>
    </row>
    <row r="65" spans="1:9" ht="15.75" thickBot="1">
      <c r="A65" s="257" t="s">
        <v>71</v>
      </c>
      <c r="B65" s="256" t="s">
        <v>65</v>
      </c>
      <c r="C65" s="4"/>
      <c r="D65" s="4"/>
      <c r="E65" s="246"/>
      <c r="F65" s="246"/>
      <c r="G65" s="39"/>
      <c r="H65" s="39"/>
      <c r="I65" s="39"/>
    </row>
    <row r="66" spans="1:9" ht="15.75" thickBot="1">
      <c r="A66" s="257" t="s">
        <v>71</v>
      </c>
      <c r="B66" s="256" t="s">
        <v>66</v>
      </c>
      <c r="C66" s="4"/>
      <c r="D66" s="4"/>
      <c r="E66" s="246"/>
      <c r="F66" s="246"/>
      <c r="G66" s="39"/>
      <c r="H66" s="39"/>
      <c r="I66" s="39"/>
    </row>
    <row r="67" spans="1:9" ht="15.75" thickBot="1">
      <c r="A67" s="257" t="s">
        <v>71</v>
      </c>
      <c r="B67" s="256" t="s">
        <v>67</v>
      </c>
      <c r="C67" s="4"/>
      <c r="D67" s="4"/>
      <c r="E67" s="246"/>
      <c r="F67" s="246"/>
      <c r="G67" s="39"/>
      <c r="H67" s="39"/>
      <c r="I67" s="39"/>
    </row>
    <row r="68" spans="1:9" ht="15.75" thickBot="1">
      <c r="A68" s="257" t="s">
        <v>71</v>
      </c>
      <c r="B68" s="256" t="s">
        <v>68</v>
      </c>
      <c r="C68" s="4"/>
      <c r="D68" s="4"/>
      <c r="E68" s="246"/>
      <c r="F68" s="246"/>
      <c r="G68" s="39"/>
      <c r="H68" s="39"/>
      <c r="I68" s="39"/>
    </row>
    <row r="69" spans="1:9" ht="15.75" thickBot="1">
      <c r="A69" s="257" t="s">
        <v>71</v>
      </c>
      <c r="B69" s="256" t="s">
        <v>69</v>
      </c>
      <c r="C69" s="4"/>
      <c r="D69" s="4"/>
      <c r="E69" s="246"/>
      <c r="F69" s="246"/>
      <c r="G69" s="39"/>
      <c r="H69" s="39"/>
      <c r="I69" s="39"/>
    </row>
    <row r="70" spans="1:9" ht="15.75" thickBot="1">
      <c r="A70" s="257" t="s">
        <v>71</v>
      </c>
      <c r="B70" s="256" t="s">
        <v>70</v>
      </c>
      <c r="C70" s="4"/>
      <c r="D70" s="4"/>
      <c r="E70" s="246"/>
      <c r="F70" s="246"/>
      <c r="G70" s="39"/>
      <c r="H70" s="39"/>
      <c r="I70" s="39"/>
    </row>
    <row r="71" spans="1:9" ht="15.75" thickBot="1">
      <c r="A71" s="356" t="s">
        <v>160</v>
      </c>
      <c r="B71" s="357"/>
      <c r="C71" s="232"/>
      <c r="D71" s="233"/>
      <c r="E71" s="236">
        <f>SUM(E58:E70)</f>
        <v>0</v>
      </c>
      <c r="F71" s="236">
        <f>SUM(F58:F70)</f>
        <v>0</v>
      </c>
      <c r="G71" s="235">
        <f>+H71+I71</f>
        <v>1190.5500000000002</v>
      </c>
      <c r="H71" s="235">
        <v>850.3000000000001</v>
      </c>
      <c r="I71" s="235">
        <v>340.25</v>
      </c>
    </row>
    <row r="72" spans="1:9" ht="15.75" thickBot="1">
      <c r="A72" s="257" t="s">
        <v>82</v>
      </c>
      <c r="B72" s="256" t="s">
        <v>72</v>
      </c>
      <c r="C72" s="4"/>
      <c r="D72" s="4"/>
      <c r="E72" s="246"/>
      <c r="F72" s="246"/>
      <c r="G72" s="39"/>
      <c r="H72" s="39"/>
      <c r="I72" s="39"/>
    </row>
    <row r="73" spans="1:9" ht="15.75" thickBot="1">
      <c r="A73" s="257" t="s">
        <v>82</v>
      </c>
      <c r="B73" s="256" t="s">
        <v>73</v>
      </c>
      <c r="C73" s="4"/>
      <c r="D73" s="4"/>
      <c r="E73" s="246"/>
      <c r="F73" s="246"/>
      <c r="G73" s="39"/>
      <c r="H73" s="39"/>
      <c r="I73" s="39"/>
    </row>
    <row r="74" spans="1:9" ht="15.75" thickBot="1">
      <c r="A74" s="257" t="s">
        <v>82</v>
      </c>
      <c r="B74" s="256" t="s">
        <v>74</v>
      </c>
      <c r="C74" s="4"/>
      <c r="D74" s="4"/>
      <c r="E74" s="246"/>
      <c r="F74" s="246"/>
      <c r="G74" s="39"/>
      <c r="H74" s="39"/>
      <c r="I74" s="39"/>
    </row>
    <row r="75" spans="1:9" ht="15.75" thickBot="1">
      <c r="A75" s="257" t="s">
        <v>82</v>
      </c>
      <c r="B75" s="256" t="s">
        <v>75</v>
      </c>
      <c r="C75" s="4"/>
      <c r="D75" s="4"/>
      <c r="E75" s="246"/>
      <c r="F75" s="246"/>
      <c r="G75" s="39"/>
      <c r="H75" s="39"/>
      <c r="I75" s="39"/>
    </row>
    <row r="76" spans="1:9" ht="15.75" thickBot="1">
      <c r="A76" s="257" t="s">
        <v>82</v>
      </c>
      <c r="B76" s="256" t="s">
        <v>76</v>
      </c>
      <c r="C76" s="4"/>
      <c r="D76" s="4"/>
      <c r="E76" s="246"/>
      <c r="F76" s="246"/>
      <c r="G76" s="39"/>
      <c r="H76" s="39"/>
      <c r="I76" s="39"/>
    </row>
    <row r="77" spans="1:9" ht="15.75" thickBot="1">
      <c r="A77" s="257" t="s">
        <v>82</v>
      </c>
      <c r="B77" s="256" t="s">
        <v>77</v>
      </c>
      <c r="C77" s="4"/>
      <c r="D77" s="4"/>
      <c r="E77" s="246"/>
      <c r="F77" s="246"/>
      <c r="G77" s="39"/>
      <c r="H77" s="39"/>
      <c r="I77" s="39"/>
    </row>
    <row r="78" spans="1:9" ht="15.75" thickBot="1">
      <c r="A78" s="257" t="s">
        <v>82</v>
      </c>
      <c r="B78" s="256" t="s">
        <v>78</v>
      </c>
      <c r="C78" s="4"/>
      <c r="D78" s="4"/>
      <c r="E78" s="246"/>
      <c r="F78" s="246"/>
      <c r="G78" s="39"/>
      <c r="H78" s="39"/>
      <c r="I78" s="39"/>
    </row>
    <row r="79" spans="1:9" ht="15.75" thickBot="1">
      <c r="A79" s="257" t="s">
        <v>82</v>
      </c>
      <c r="B79" s="256" t="s">
        <v>79</v>
      </c>
      <c r="C79" s="4"/>
      <c r="D79" s="4"/>
      <c r="E79" s="246"/>
      <c r="F79" s="246"/>
      <c r="G79" s="39"/>
      <c r="H79" s="39"/>
      <c r="I79" s="39"/>
    </row>
    <row r="80" spans="1:9" ht="15.75" thickBot="1">
      <c r="A80" s="257" t="s">
        <v>82</v>
      </c>
      <c r="B80" s="256" t="s">
        <v>80</v>
      </c>
      <c r="C80" s="4"/>
      <c r="D80" s="4"/>
      <c r="E80" s="246"/>
      <c r="F80" s="246"/>
      <c r="G80" s="39"/>
      <c r="H80" s="39"/>
      <c r="I80" s="39"/>
    </row>
    <row r="81" spans="1:9" ht="15.75" thickBot="1">
      <c r="A81" s="257" t="s">
        <v>82</v>
      </c>
      <c r="B81" s="256" t="s">
        <v>81</v>
      </c>
      <c r="C81" s="4"/>
      <c r="D81" s="4"/>
      <c r="E81" s="246"/>
      <c r="F81" s="246"/>
      <c r="G81" s="39"/>
      <c r="H81" s="39"/>
      <c r="I81" s="39"/>
    </row>
    <row r="82" spans="1:9" ht="15.75" thickBot="1">
      <c r="A82" s="356" t="s">
        <v>18</v>
      </c>
      <c r="B82" s="357"/>
      <c r="C82" s="232"/>
      <c r="D82" s="233"/>
      <c r="E82" s="236">
        <f>SUM(E72:E81)</f>
        <v>0</v>
      </c>
      <c r="F82" s="236">
        <f>SUM(F72:F81)</f>
        <v>0</v>
      </c>
      <c r="G82" s="235">
        <f>+H82+I82</f>
        <v>1011.25</v>
      </c>
      <c r="H82" s="235">
        <v>618.5</v>
      </c>
      <c r="I82" s="235">
        <v>392.75</v>
      </c>
    </row>
    <row r="83" spans="1:9" ht="15.75" thickBot="1">
      <c r="A83" s="257" t="s">
        <v>88</v>
      </c>
      <c r="B83" s="256" t="s">
        <v>83</v>
      </c>
      <c r="C83" s="4"/>
      <c r="D83" s="4"/>
      <c r="E83" s="246"/>
      <c r="F83" s="246"/>
      <c r="G83" s="39"/>
      <c r="H83" s="39"/>
      <c r="I83" s="39"/>
    </row>
    <row r="84" spans="1:9" ht="15.75" thickBot="1">
      <c r="A84" s="257" t="s">
        <v>88</v>
      </c>
      <c r="B84" s="256" t="s">
        <v>84</v>
      </c>
      <c r="C84" s="4"/>
      <c r="D84" s="4"/>
      <c r="E84" s="246"/>
      <c r="F84" s="246"/>
      <c r="G84" s="39"/>
      <c r="H84" s="39"/>
      <c r="I84" s="39"/>
    </row>
    <row r="85" spans="1:9" ht="15.75" thickBot="1">
      <c r="A85" s="257" t="s">
        <v>88</v>
      </c>
      <c r="B85" s="256" t="s">
        <v>85</v>
      </c>
      <c r="C85" s="4"/>
      <c r="D85" s="4"/>
      <c r="E85" s="246"/>
      <c r="F85" s="246"/>
      <c r="G85" s="39"/>
      <c r="H85" s="39"/>
      <c r="I85" s="39"/>
    </row>
    <row r="86" spans="1:9" ht="15.75" thickBot="1">
      <c r="A86" s="257" t="s">
        <v>88</v>
      </c>
      <c r="B86" s="256" t="s">
        <v>86</v>
      </c>
      <c r="C86" s="4"/>
      <c r="D86" s="4"/>
      <c r="E86" s="246"/>
      <c r="F86" s="246"/>
      <c r="G86" s="39"/>
      <c r="H86" s="39"/>
      <c r="I86" s="39"/>
    </row>
    <row r="87" spans="1:9" ht="15.75" thickBot="1">
      <c r="A87" s="257" t="s">
        <v>88</v>
      </c>
      <c r="B87" s="256" t="s">
        <v>87</v>
      </c>
      <c r="C87" s="4"/>
      <c r="D87" s="4"/>
      <c r="E87" s="246"/>
      <c r="F87" s="246"/>
      <c r="G87" s="39"/>
      <c r="H87" s="39"/>
      <c r="I87" s="39"/>
    </row>
    <row r="88" spans="1:9" ht="15.75" thickBot="1">
      <c r="A88" s="356" t="s">
        <v>161</v>
      </c>
      <c r="B88" s="357"/>
      <c r="C88" s="232"/>
      <c r="D88" s="233"/>
      <c r="E88" s="236">
        <f>SUM(E83:E87)</f>
        <v>0</v>
      </c>
      <c r="F88" s="236">
        <f>SUM(F83:F87)</f>
        <v>0</v>
      </c>
      <c r="G88" s="235">
        <f>+H88+I88</f>
        <v>601.1500000000001</v>
      </c>
      <c r="H88" s="235">
        <v>394.90000000000003</v>
      </c>
      <c r="I88" s="235">
        <v>206.25</v>
      </c>
    </row>
    <row r="89" spans="1:9" ht="15.75" thickBot="1">
      <c r="A89" s="257" t="s">
        <v>99</v>
      </c>
      <c r="B89" s="256" t="s">
        <v>89</v>
      </c>
      <c r="C89" s="4"/>
      <c r="D89" s="4"/>
      <c r="E89" s="246"/>
      <c r="F89" s="246"/>
      <c r="G89" s="39"/>
      <c r="H89" s="39"/>
      <c r="I89" s="39"/>
    </row>
    <row r="90" spans="1:9" ht="15.75" thickBot="1">
      <c r="A90" s="257" t="s">
        <v>99</v>
      </c>
      <c r="B90" s="256" t="s">
        <v>90</v>
      </c>
      <c r="C90" s="4"/>
      <c r="D90" s="4"/>
      <c r="E90" s="246"/>
      <c r="F90" s="246"/>
      <c r="G90" s="39"/>
      <c r="H90" s="48"/>
      <c r="I90" s="39"/>
    </row>
    <row r="91" spans="1:9" ht="15.75" thickBot="1">
      <c r="A91" s="257" t="s">
        <v>99</v>
      </c>
      <c r="B91" s="256" t="s">
        <v>91</v>
      </c>
      <c r="C91" s="4"/>
      <c r="D91" s="4"/>
      <c r="E91" s="246"/>
      <c r="F91" s="246"/>
      <c r="G91" s="39"/>
      <c r="H91" s="39"/>
      <c r="I91" s="39"/>
    </row>
    <row r="92" spans="1:9" ht="15.75" thickBot="1">
      <c r="A92" s="257" t="s">
        <v>99</v>
      </c>
      <c r="B92" s="256" t="s">
        <v>92</v>
      </c>
      <c r="C92" s="4"/>
      <c r="D92" s="4"/>
      <c r="E92" s="246"/>
      <c r="F92" s="246"/>
      <c r="G92" s="39"/>
      <c r="H92" s="39"/>
      <c r="I92" s="39"/>
    </row>
    <row r="93" spans="1:9" ht="15.75" thickBot="1">
      <c r="A93" s="257" t="s">
        <v>99</v>
      </c>
      <c r="B93" s="256" t="s">
        <v>93</v>
      </c>
      <c r="C93" s="4"/>
      <c r="D93" s="4"/>
      <c r="E93" s="246"/>
      <c r="F93" s="246"/>
      <c r="G93" s="39"/>
      <c r="H93" s="39"/>
      <c r="I93" s="39"/>
    </row>
    <row r="94" spans="1:9" ht="15.75" thickBot="1">
      <c r="A94" s="257" t="s">
        <v>99</v>
      </c>
      <c r="B94" s="256" t="s">
        <v>94</v>
      </c>
      <c r="C94" s="4"/>
      <c r="D94" s="4"/>
      <c r="E94" s="246"/>
      <c r="F94" s="246"/>
      <c r="G94" s="39"/>
      <c r="H94" s="39"/>
      <c r="I94" s="39"/>
    </row>
    <row r="95" spans="1:9" ht="15.75" thickBot="1">
      <c r="A95" s="257" t="s">
        <v>99</v>
      </c>
      <c r="B95" s="256" t="s">
        <v>95</v>
      </c>
      <c r="C95" s="4"/>
      <c r="D95" s="4"/>
      <c r="E95" s="246"/>
      <c r="F95" s="246"/>
      <c r="G95" s="39"/>
      <c r="H95" s="39"/>
      <c r="I95" s="39"/>
    </row>
    <row r="96" spans="1:9" ht="15.75" thickBot="1">
      <c r="A96" s="257" t="s">
        <v>99</v>
      </c>
      <c r="B96" s="256" t="s">
        <v>96</v>
      </c>
      <c r="C96" s="4"/>
      <c r="D96" s="4"/>
      <c r="E96" s="246"/>
      <c r="F96" s="246"/>
      <c r="G96" s="39"/>
      <c r="H96" s="39"/>
      <c r="I96" s="39"/>
    </row>
    <row r="97" spans="1:9" ht="15.75" thickBot="1">
      <c r="A97" s="257" t="s">
        <v>99</v>
      </c>
      <c r="B97" s="256" t="s">
        <v>97</v>
      </c>
      <c r="C97" s="4"/>
      <c r="D97" s="4"/>
      <c r="E97" s="246"/>
      <c r="F97" s="246"/>
      <c r="G97" s="39"/>
      <c r="H97" s="39"/>
      <c r="I97" s="39"/>
    </row>
    <row r="98" spans="1:9" ht="15.75" thickBot="1">
      <c r="A98" s="257" t="s">
        <v>99</v>
      </c>
      <c r="B98" s="256" t="s">
        <v>98</v>
      </c>
      <c r="C98" s="4"/>
      <c r="D98" s="4"/>
      <c r="E98" s="246"/>
      <c r="F98" s="246"/>
      <c r="G98" s="39"/>
      <c r="H98" s="39"/>
      <c r="I98" s="39"/>
    </row>
    <row r="99" spans="1:9" ht="15.75" thickBot="1">
      <c r="A99" s="356" t="s">
        <v>162</v>
      </c>
      <c r="B99" s="357"/>
      <c r="C99" s="232"/>
      <c r="D99" s="233"/>
      <c r="E99" s="236">
        <f>SUM(E89:E98)</f>
        <v>0</v>
      </c>
      <c r="F99" s="236">
        <f>SUM(F89:F98)</f>
        <v>0</v>
      </c>
      <c r="G99" s="235">
        <f>+H99+I99</f>
        <v>1267.5500000000002</v>
      </c>
      <c r="H99" s="235">
        <v>857.3000000000001</v>
      </c>
      <c r="I99" s="235">
        <v>410.25</v>
      </c>
    </row>
    <row r="100" spans="1:9" ht="15.75" thickBot="1">
      <c r="A100" s="257" t="s">
        <v>116</v>
      </c>
      <c r="B100" s="256" t="s">
        <v>100</v>
      </c>
      <c r="C100" s="4"/>
      <c r="D100" s="4"/>
      <c r="E100" s="246"/>
      <c r="F100" s="246"/>
      <c r="G100" s="39"/>
      <c r="H100" s="39"/>
      <c r="I100" s="39"/>
    </row>
    <row r="101" spans="1:9" ht="15.75" thickBot="1">
      <c r="A101" s="257" t="s">
        <v>116</v>
      </c>
      <c r="B101" s="256" t="s">
        <v>101</v>
      </c>
      <c r="C101" s="4"/>
      <c r="D101" s="4"/>
      <c r="E101" s="246"/>
      <c r="F101" s="246"/>
      <c r="G101" s="39"/>
      <c r="H101" s="39"/>
      <c r="I101" s="39"/>
    </row>
    <row r="102" spans="1:9" ht="15.75" thickBot="1">
      <c r="A102" s="257" t="s">
        <v>116</v>
      </c>
      <c r="B102" s="256" t="s">
        <v>102</v>
      </c>
      <c r="C102" s="4"/>
      <c r="D102" s="4"/>
      <c r="E102" s="246"/>
      <c r="F102" s="246"/>
      <c r="G102" s="39"/>
      <c r="H102" s="39"/>
      <c r="I102" s="39"/>
    </row>
    <row r="103" spans="1:9" ht="15.75" thickBot="1">
      <c r="A103" s="257" t="s">
        <v>116</v>
      </c>
      <c r="B103" s="256" t="s">
        <v>103</v>
      </c>
      <c r="C103" s="4"/>
      <c r="D103" s="4"/>
      <c r="E103" s="246"/>
      <c r="F103" s="246"/>
      <c r="G103" s="39"/>
      <c r="H103" s="39"/>
      <c r="I103" s="39"/>
    </row>
    <row r="104" spans="1:9" ht="15.75" thickBot="1">
      <c r="A104" s="257" t="s">
        <v>116</v>
      </c>
      <c r="B104" s="256" t="s">
        <v>104</v>
      </c>
      <c r="C104" s="4"/>
      <c r="D104" s="4"/>
      <c r="E104" s="246"/>
      <c r="F104" s="246"/>
      <c r="G104" s="39"/>
      <c r="H104" s="39"/>
      <c r="I104" s="39"/>
    </row>
    <row r="105" spans="1:9" ht="15.75" thickBot="1">
      <c r="A105" s="257" t="s">
        <v>116</v>
      </c>
      <c r="B105" s="256" t="s">
        <v>105</v>
      </c>
      <c r="C105" s="4"/>
      <c r="D105" s="4"/>
      <c r="E105" s="246"/>
      <c r="F105" s="246"/>
      <c r="G105" s="39"/>
      <c r="H105" s="39"/>
      <c r="I105" s="39"/>
    </row>
    <row r="106" spans="1:9" ht="15.75" thickBot="1">
      <c r="A106" s="257" t="s">
        <v>116</v>
      </c>
      <c r="B106" s="256" t="s">
        <v>106</v>
      </c>
      <c r="C106" s="4"/>
      <c r="D106" s="4"/>
      <c r="E106" s="246"/>
      <c r="F106" s="246"/>
      <c r="G106" s="39"/>
      <c r="H106" s="39"/>
      <c r="I106" s="39"/>
    </row>
    <row r="107" spans="1:9" ht="15.75" thickBot="1">
      <c r="A107" s="257" t="s">
        <v>116</v>
      </c>
      <c r="B107" s="256" t="s">
        <v>107</v>
      </c>
      <c r="C107" s="4"/>
      <c r="D107" s="4"/>
      <c r="E107" s="246"/>
      <c r="F107" s="246"/>
      <c r="G107" s="39"/>
      <c r="H107" s="39"/>
      <c r="I107" s="39"/>
    </row>
    <row r="108" spans="1:9" ht="15.75" thickBot="1">
      <c r="A108" s="257" t="s">
        <v>116</v>
      </c>
      <c r="B108" s="256" t="s">
        <v>108</v>
      </c>
      <c r="C108" s="4"/>
      <c r="D108" s="4"/>
      <c r="E108" s="246"/>
      <c r="F108" s="246"/>
      <c r="G108" s="39"/>
      <c r="H108" s="39"/>
      <c r="I108" s="39"/>
    </row>
    <row r="109" spans="1:9" ht="15.75" thickBot="1">
      <c r="A109" s="257" t="s">
        <v>116</v>
      </c>
      <c r="B109" s="256" t="s">
        <v>109</v>
      </c>
      <c r="C109" s="4"/>
      <c r="D109" s="4"/>
      <c r="E109" s="246"/>
      <c r="F109" s="246"/>
      <c r="G109" s="39"/>
      <c r="H109" s="39"/>
      <c r="I109" s="39"/>
    </row>
    <row r="110" spans="1:9" ht="15.75" thickBot="1">
      <c r="A110" s="257" t="s">
        <v>116</v>
      </c>
      <c r="B110" s="256" t="s">
        <v>110</v>
      </c>
      <c r="C110" s="4"/>
      <c r="D110" s="4"/>
      <c r="E110" s="246"/>
      <c r="F110" s="246"/>
      <c r="G110" s="39"/>
      <c r="H110" s="39"/>
      <c r="I110" s="39"/>
    </row>
    <row r="111" spans="1:9" ht="15.75" thickBot="1">
      <c r="A111" s="257" t="s">
        <v>116</v>
      </c>
      <c r="B111" s="256" t="s">
        <v>111</v>
      </c>
      <c r="C111" s="4"/>
      <c r="D111" s="4"/>
      <c r="E111" s="246"/>
      <c r="F111" s="246"/>
      <c r="G111" s="39"/>
      <c r="H111" s="39"/>
      <c r="I111" s="39"/>
    </row>
    <row r="112" spans="1:9" ht="15.75" thickBot="1">
      <c r="A112" s="257" t="s">
        <v>116</v>
      </c>
      <c r="B112" s="256" t="s">
        <v>112</v>
      </c>
      <c r="C112" s="4"/>
      <c r="D112" s="4"/>
      <c r="E112" s="246"/>
      <c r="F112" s="246"/>
      <c r="G112" s="39"/>
      <c r="H112" s="39"/>
      <c r="I112" s="39"/>
    </row>
    <row r="113" spans="1:9" ht="15.75" thickBot="1">
      <c r="A113" s="257" t="s">
        <v>116</v>
      </c>
      <c r="B113" s="256" t="s">
        <v>113</v>
      </c>
      <c r="C113" s="4"/>
      <c r="D113" s="4"/>
      <c r="E113" s="246"/>
      <c r="F113" s="246"/>
      <c r="G113" s="39"/>
      <c r="H113" s="39"/>
      <c r="I113" s="39"/>
    </row>
    <row r="114" spans="1:9" ht="15.75" thickBot="1">
      <c r="A114" s="257" t="s">
        <v>116</v>
      </c>
      <c r="B114" s="256" t="s">
        <v>114</v>
      </c>
      <c r="C114" s="4"/>
      <c r="D114" s="4"/>
      <c r="E114" s="246"/>
      <c r="F114" s="246"/>
      <c r="G114" s="39"/>
      <c r="H114" s="39"/>
      <c r="I114" s="39"/>
    </row>
    <row r="115" spans="1:9" ht="15.75" thickBot="1">
      <c r="A115" s="257" t="s">
        <v>116</v>
      </c>
      <c r="B115" s="256" t="s">
        <v>115</v>
      </c>
      <c r="C115" s="4"/>
      <c r="D115" s="4"/>
      <c r="E115" s="246"/>
      <c r="F115" s="246"/>
      <c r="G115" s="39"/>
      <c r="H115" s="39"/>
      <c r="I115" s="39"/>
    </row>
    <row r="116" spans="1:9" ht="15.75" thickBot="1">
      <c r="A116" s="356" t="s">
        <v>163</v>
      </c>
      <c r="B116" s="357"/>
      <c r="C116" s="232"/>
      <c r="D116" s="233"/>
      <c r="E116" s="236">
        <f>SUM(E100:E115)</f>
        <v>0</v>
      </c>
      <c r="F116" s="236">
        <f>SUM(F100:F115)</f>
        <v>0</v>
      </c>
      <c r="G116" s="235">
        <f>+H116+I116</f>
        <v>8693.6</v>
      </c>
      <c r="H116" s="235">
        <v>5947.6</v>
      </c>
      <c r="I116" s="235">
        <v>2746</v>
      </c>
    </row>
    <row r="117" spans="1:9" ht="15.75" thickBot="1">
      <c r="A117" s="257" t="s">
        <v>129</v>
      </c>
      <c r="B117" s="256" t="s">
        <v>117</v>
      </c>
      <c r="C117" s="4"/>
      <c r="D117" s="4"/>
      <c r="E117" s="246"/>
      <c r="F117" s="246"/>
      <c r="G117" s="39"/>
      <c r="H117" s="39"/>
      <c r="I117" s="39"/>
    </row>
    <row r="118" spans="1:9" ht="15.75" thickBot="1">
      <c r="A118" s="257" t="s">
        <v>129</v>
      </c>
      <c r="B118" s="256" t="s">
        <v>118</v>
      </c>
      <c r="C118" s="4"/>
      <c r="D118" s="4"/>
      <c r="E118" s="246"/>
      <c r="F118" s="246"/>
      <c r="G118" s="39"/>
      <c r="H118" s="39"/>
      <c r="I118" s="39"/>
    </row>
    <row r="119" spans="1:9" ht="15.75" thickBot="1">
      <c r="A119" s="257" t="s">
        <v>129</v>
      </c>
      <c r="B119" s="256" t="s">
        <v>119</v>
      </c>
      <c r="C119" s="4"/>
      <c r="D119" s="4"/>
      <c r="E119" s="246"/>
      <c r="F119" s="246"/>
      <c r="G119" s="39"/>
      <c r="H119" s="39"/>
      <c r="I119" s="39"/>
    </row>
    <row r="120" spans="1:9" ht="15.75" thickBot="1">
      <c r="A120" s="257" t="s">
        <v>129</v>
      </c>
      <c r="B120" s="256" t="s">
        <v>120</v>
      </c>
      <c r="C120" s="4"/>
      <c r="D120" s="4"/>
      <c r="E120" s="246"/>
      <c r="F120" s="246"/>
      <c r="G120" s="39"/>
      <c r="H120" s="39"/>
      <c r="I120" s="39"/>
    </row>
    <row r="121" spans="1:9" ht="15.75" thickBot="1">
      <c r="A121" s="257" t="s">
        <v>129</v>
      </c>
      <c r="B121" s="256" t="s">
        <v>121</v>
      </c>
      <c r="C121" s="4"/>
      <c r="D121" s="4"/>
      <c r="E121" s="246"/>
      <c r="F121" s="246"/>
      <c r="G121" s="39"/>
      <c r="H121" s="39"/>
      <c r="I121" s="39"/>
    </row>
    <row r="122" spans="1:9" ht="15.75" thickBot="1">
      <c r="A122" s="257" t="s">
        <v>129</v>
      </c>
      <c r="B122" s="256" t="s">
        <v>122</v>
      </c>
      <c r="C122" s="4"/>
      <c r="D122" s="4"/>
      <c r="E122" s="246"/>
      <c r="F122" s="246"/>
      <c r="G122" s="39"/>
      <c r="H122" s="39"/>
      <c r="I122" s="39"/>
    </row>
    <row r="123" spans="1:9" ht="15.75" thickBot="1">
      <c r="A123" s="257" t="s">
        <v>129</v>
      </c>
      <c r="B123" s="256" t="s">
        <v>123</v>
      </c>
      <c r="C123" s="4"/>
      <c r="D123" s="4"/>
      <c r="E123" s="246"/>
      <c r="F123" s="246"/>
      <c r="G123" s="39"/>
      <c r="H123" s="39"/>
      <c r="I123" s="39"/>
    </row>
    <row r="124" spans="1:9" ht="15.75" thickBot="1">
      <c r="A124" s="257" t="s">
        <v>129</v>
      </c>
      <c r="B124" s="256" t="s">
        <v>124</v>
      </c>
      <c r="C124" s="4"/>
      <c r="D124" s="4"/>
      <c r="E124" s="246"/>
      <c r="F124" s="246"/>
      <c r="G124" s="39"/>
      <c r="H124" s="39"/>
      <c r="I124" s="39"/>
    </row>
    <row r="125" spans="1:9" ht="15.75" thickBot="1">
      <c r="A125" s="257" t="s">
        <v>129</v>
      </c>
      <c r="B125" s="256" t="s">
        <v>125</v>
      </c>
      <c r="C125" s="4"/>
      <c r="D125" s="4"/>
      <c r="E125" s="246"/>
      <c r="F125" s="246"/>
      <c r="G125" s="39"/>
      <c r="H125" s="39"/>
      <c r="I125" s="39"/>
    </row>
    <row r="126" spans="1:9" ht="15.75" thickBot="1">
      <c r="A126" s="257" t="s">
        <v>129</v>
      </c>
      <c r="B126" s="256" t="s">
        <v>126</v>
      </c>
      <c r="C126" s="4"/>
      <c r="D126" s="4"/>
      <c r="E126" s="246"/>
      <c r="F126" s="246"/>
      <c r="G126" s="39"/>
      <c r="H126" s="39"/>
      <c r="I126" s="39"/>
    </row>
    <row r="127" spans="1:9" ht="15.75" thickBot="1">
      <c r="A127" s="257" t="s">
        <v>129</v>
      </c>
      <c r="B127" s="256" t="s">
        <v>127</v>
      </c>
      <c r="C127" s="4"/>
      <c r="D127" s="4"/>
      <c r="E127" s="246"/>
      <c r="F127" s="246"/>
      <c r="G127" s="39"/>
      <c r="H127" s="39"/>
      <c r="I127" s="39"/>
    </row>
    <row r="128" spans="1:9" ht="15.75" thickBot="1">
      <c r="A128" s="257" t="s">
        <v>129</v>
      </c>
      <c r="B128" s="256" t="s">
        <v>128</v>
      </c>
      <c r="C128" s="4"/>
      <c r="D128" s="4"/>
      <c r="E128" s="246"/>
      <c r="F128" s="246"/>
      <c r="G128" s="39"/>
      <c r="H128" s="39"/>
      <c r="I128" s="39"/>
    </row>
    <row r="129" spans="1:9" ht="15.75" thickBot="1">
      <c r="A129" s="356" t="s">
        <v>164</v>
      </c>
      <c r="B129" s="357"/>
      <c r="C129" s="232"/>
      <c r="D129" s="233"/>
      <c r="E129" s="236">
        <f>SUM(E117:E128)</f>
        <v>0</v>
      </c>
      <c r="F129" s="236">
        <f>SUM(F117:F128)</f>
        <v>0</v>
      </c>
      <c r="G129" s="235">
        <f>+H129+I129</f>
        <v>740.6500000000001</v>
      </c>
      <c r="H129" s="235">
        <v>452.90000000000003</v>
      </c>
      <c r="I129" s="235">
        <v>287.75</v>
      </c>
    </row>
    <row r="130" spans="1:9" ht="15.75" thickBot="1">
      <c r="A130" s="257" t="s">
        <v>143</v>
      </c>
      <c r="B130" s="256" t="s">
        <v>130</v>
      </c>
      <c r="C130" s="4"/>
      <c r="D130" s="4"/>
      <c r="E130" s="246"/>
      <c r="F130" s="246"/>
      <c r="G130" s="39"/>
      <c r="H130" s="39"/>
      <c r="I130" s="39"/>
    </row>
    <row r="131" spans="1:9" ht="15.75" thickBot="1">
      <c r="A131" s="257" t="s">
        <v>143</v>
      </c>
      <c r="B131" s="256" t="s">
        <v>131</v>
      </c>
      <c r="C131" s="4"/>
      <c r="D131" s="4"/>
      <c r="E131" s="246"/>
      <c r="F131" s="246"/>
      <c r="G131" s="39"/>
      <c r="H131" s="39"/>
      <c r="I131" s="39"/>
    </row>
    <row r="132" spans="1:9" ht="15.75" thickBot="1">
      <c r="A132" s="257" t="s">
        <v>143</v>
      </c>
      <c r="B132" s="256" t="s">
        <v>132</v>
      </c>
      <c r="C132" s="4"/>
      <c r="D132" s="4"/>
      <c r="E132" s="246"/>
      <c r="F132" s="246"/>
      <c r="G132" s="39"/>
      <c r="H132" s="39"/>
      <c r="I132" s="39"/>
    </row>
    <row r="133" spans="1:9" ht="15.75" thickBot="1">
      <c r="A133" s="257" t="s">
        <v>143</v>
      </c>
      <c r="B133" s="256" t="s">
        <v>133</v>
      </c>
      <c r="C133" s="4"/>
      <c r="D133" s="4"/>
      <c r="E133" s="246"/>
      <c r="F133" s="246"/>
      <c r="G133" s="39"/>
      <c r="H133" s="39"/>
      <c r="I133" s="39"/>
    </row>
    <row r="134" spans="1:9" ht="15.75" thickBot="1">
      <c r="A134" s="257" t="s">
        <v>143</v>
      </c>
      <c r="B134" s="256" t="s">
        <v>134</v>
      </c>
      <c r="C134" s="4"/>
      <c r="D134" s="4"/>
      <c r="E134" s="246"/>
      <c r="F134" s="246"/>
      <c r="G134" s="39"/>
      <c r="H134" s="39"/>
      <c r="I134" s="39"/>
    </row>
    <row r="135" spans="1:9" ht="15.75" thickBot="1">
      <c r="A135" s="257" t="s">
        <v>143</v>
      </c>
      <c r="B135" s="256" t="s">
        <v>135</v>
      </c>
      <c r="C135" s="4"/>
      <c r="D135" s="4"/>
      <c r="E135" s="246"/>
      <c r="F135" s="246"/>
      <c r="G135" s="39"/>
      <c r="H135" s="39"/>
      <c r="I135" s="39"/>
    </row>
    <row r="136" spans="1:9" ht="15.75" thickBot="1">
      <c r="A136" s="257" t="s">
        <v>143</v>
      </c>
      <c r="B136" s="256" t="s">
        <v>136</v>
      </c>
      <c r="C136" s="4"/>
      <c r="D136" s="4"/>
      <c r="E136" s="246"/>
      <c r="F136" s="246"/>
      <c r="G136" s="39"/>
      <c r="H136" s="39"/>
      <c r="I136" s="39"/>
    </row>
    <row r="137" spans="1:9" ht="15.75" thickBot="1">
      <c r="A137" s="257" t="s">
        <v>143</v>
      </c>
      <c r="B137" s="256" t="s">
        <v>137</v>
      </c>
      <c r="C137" s="4"/>
      <c r="D137" s="4"/>
      <c r="E137" s="246"/>
      <c r="F137" s="246"/>
      <c r="G137" s="39"/>
      <c r="H137" s="39"/>
      <c r="I137" s="39"/>
    </row>
    <row r="138" spans="1:9" ht="15.75" thickBot="1">
      <c r="A138" s="257" t="s">
        <v>143</v>
      </c>
      <c r="B138" s="256" t="s">
        <v>138</v>
      </c>
      <c r="C138" s="4"/>
      <c r="D138" s="4"/>
      <c r="E138" s="246"/>
      <c r="F138" s="246"/>
      <c r="G138" s="39"/>
      <c r="H138" s="39"/>
      <c r="I138" s="39"/>
    </row>
    <row r="139" spans="1:9" ht="15.75" thickBot="1">
      <c r="A139" s="257" t="s">
        <v>143</v>
      </c>
      <c r="B139" s="256" t="s">
        <v>139</v>
      </c>
      <c r="C139" s="4"/>
      <c r="D139" s="4"/>
      <c r="E139" s="246"/>
      <c r="F139" s="246"/>
      <c r="G139" s="39"/>
      <c r="H139" s="39"/>
      <c r="I139" s="39"/>
    </row>
    <row r="140" spans="1:9" ht="15.75" thickBot="1">
      <c r="A140" s="257" t="s">
        <v>143</v>
      </c>
      <c r="B140" s="256" t="s">
        <v>140</v>
      </c>
      <c r="C140" s="4"/>
      <c r="D140" s="4"/>
      <c r="E140" s="246"/>
      <c r="F140" s="246"/>
      <c r="G140" s="39"/>
      <c r="H140" s="39"/>
      <c r="I140" s="39"/>
    </row>
    <row r="141" spans="1:9" ht="15.75" thickBot="1">
      <c r="A141" s="257" t="s">
        <v>143</v>
      </c>
      <c r="B141" s="256" t="s">
        <v>141</v>
      </c>
      <c r="C141" s="4"/>
      <c r="D141" s="4"/>
      <c r="E141" s="246"/>
      <c r="F141" s="246"/>
      <c r="G141" s="39"/>
      <c r="H141" s="39"/>
      <c r="I141" s="39"/>
    </row>
    <row r="142" spans="1:9" ht="15.75" thickBot="1">
      <c r="A142" s="257" t="s">
        <v>143</v>
      </c>
      <c r="B142" s="256" t="s">
        <v>142</v>
      </c>
      <c r="C142" s="4"/>
      <c r="D142" s="4"/>
      <c r="E142" s="246"/>
      <c r="F142" s="246"/>
      <c r="G142" s="39"/>
      <c r="H142" s="39"/>
      <c r="I142" s="39"/>
    </row>
    <row r="143" spans="1:9" ht="15.75" thickBot="1">
      <c r="A143" s="356" t="s">
        <v>165</v>
      </c>
      <c r="B143" s="357"/>
      <c r="C143" s="232"/>
      <c r="D143" s="233"/>
      <c r="E143" s="236">
        <f>SUM(E130:E142)</f>
        <v>0</v>
      </c>
      <c r="F143" s="236">
        <f>SUM(F130:F142)</f>
        <v>0</v>
      </c>
      <c r="G143" s="235">
        <f>+H143+I143</f>
        <v>2905.15</v>
      </c>
      <c r="H143" s="235">
        <v>2036.9</v>
      </c>
      <c r="I143" s="235">
        <v>868.25</v>
      </c>
    </row>
    <row r="144" spans="1:9" ht="15.75" thickBot="1">
      <c r="A144" s="257" t="s">
        <v>148</v>
      </c>
      <c r="B144" s="256" t="s">
        <v>144</v>
      </c>
      <c r="C144" s="4"/>
      <c r="D144" s="4"/>
      <c r="E144" s="246"/>
      <c r="F144" s="246"/>
      <c r="G144" s="39"/>
      <c r="H144" s="39"/>
      <c r="I144" s="39"/>
    </row>
    <row r="145" spans="1:9" ht="15.75" thickBot="1">
      <c r="A145" s="257" t="s">
        <v>148</v>
      </c>
      <c r="B145" s="256" t="s">
        <v>145</v>
      </c>
      <c r="C145" s="4"/>
      <c r="D145" s="4"/>
      <c r="E145" s="246"/>
      <c r="F145" s="246"/>
      <c r="G145" s="39"/>
      <c r="H145" s="39"/>
      <c r="I145" s="39"/>
    </row>
    <row r="146" spans="1:9" ht="15.75" thickBot="1">
      <c r="A146" s="257" t="s">
        <v>148</v>
      </c>
      <c r="B146" s="256" t="s">
        <v>146</v>
      </c>
      <c r="C146" s="4"/>
      <c r="D146" s="4"/>
      <c r="E146" s="246"/>
      <c r="F146" s="246"/>
      <c r="G146" s="39"/>
      <c r="H146" s="39"/>
      <c r="I146" s="39"/>
    </row>
    <row r="147" spans="1:9" ht="15.75" thickBot="1">
      <c r="A147" s="257" t="s">
        <v>148</v>
      </c>
      <c r="B147" s="256" t="s">
        <v>147</v>
      </c>
      <c r="C147" s="4"/>
      <c r="D147" s="4"/>
      <c r="E147" s="246"/>
      <c r="F147" s="246"/>
      <c r="G147" s="39"/>
      <c r="H147" s="39"/>
      <c r="I147" s="39"/>
    </row>
    <row r="148" spans="1:9" ht="15.75" thickBot="1">
      <c r="A148" s="356" t="s">
        <v>166</v>
      </c>
      <c r="B148" s="357"/>
      <c r="C148" s="232"/>
      <c r="D148" s="233"/>
      <c r="E148" s="236">
        <f>SUM(E144:E147)</f>
        <v>0</v>
      </c>
      <c r="F148" s="236">
        <f>SUM(F144:F147)</f>
        <v>0</v>
      </c>
      <c r="G148" s="235">
        <f>+H148+I148</f>
        <v>1039.3000000000002</v>
      </c>
      <c r="H148" s="235">
        <v>688.8000000000001</v>
      </c>
      <c r="I148" s="235">
        <v>350.5</v>
      </c>
    </row>
    <row r="149" spans="1:9" ht="15.75" thickBot="1">
      <c r="A149" s="257" t="s">
        <v>156</v>
      </c>
      <c r="B149" s="256" t="s">
        <v>149</v>
      </c>
      <c r="C149" s="4"/>
      <c r="D149" s="4"/>
      <c r="E149" s="246"/>
      <c r="F149" s="246"/>
      <c r="G149" s="39"/>
      <c r="H149" s="39"/>
      <c r="I149" s="39"/>
    </row>
    <row r="150" spans="1:9" ht="15.75" thickBot="1">
      <c r="A150" s="257" t="s">
        <v>156</v>
      </c>
      <c r="B150" s="256" t="s">
        <v>150</v>
      </c>
      <c r="C150" s="4"/>
      <c r="D150" s="4"/>
      <c r="E150" s="246"/>
      <c r="F150" s="246"/>
      <c r="G150" s="39"/>
      <c r="H150" s="39"/>
      <c r="I150" s="39"/>
    </row>
    <row r="151" spans="1:9" ht="15.75" thickBot="1">
      <c r="A151" s="257" t="s">
        <v>156</v>
      </c>
      <c r="B151" s="256" t="s">
        <v>151</v>
      </c>
      <c r="C151" s="4"/>
      <c r="D151" s="4"/>
      <c r="E151" s="246"/>
      <c r="F151" s="246"/>
      <c r="G151" s="39"/>
      <c r="H151" s="39"/>
      <c r="I151" s="39"/>
    </row>
    <row r="152" spans="1:9" ht="15.75" thickBot="1">
      <c r="A152" s="257" t="s">
        <v>156</v>
      </c>
      <c r="B152" s="256" t="s">
        <v>152</v>
      </c>
      <c r="C152" s="4"/>
      <c r="D152" s="4"/>
      <c r="E152" s="246"/>
      <c r="F152" s="246"/>
      <c r="G152" s="39"/>
      <c r="H152" s="39"/>
      <c r="I152" s="39"/>
    </row>
    <row r="153" spans="1:9" ht="15.75" thickBot="1">
      <c r="A153" s="257" t="s">
        <v>156</v>
      </c>
      <c r="B153" s="256" t="s">
        <v>153</v>
      </c>
      <c r="C153" s="4"/>
      <c r="D153" s="4"/>
      <c r="E153" s="246"/>
      <c r="F153" s="246"/>
      <c r="G153" s="39"/>
      <c r="H153" s="39"/>
      <c r="I153" s="39"/>
    </row>
    <row r="154" spans="1:9" ht="15.75" thickBot="1">
      <c r="A154" s="257" t="s">
        <v>156</v>
      </c>
      <c r="B154" s="256" t="s">
        <v>154</v>
      </c>
      <c r="C154" s="4"/>
      <c r="D154" s="4"/>
      <c r="E154" s="246"/>
      <c r="F154" s="246"/>
      <c r="G154" s="39"/>
      <c r="H154" s="39"/>
      <c r="I154" s="39"/>
    </row>
    <row r="155" spans="1:9" ht="15.75" thickBot="1">
      <c r="A155" s="257" t="s">
        <v>156</v>
      </c>
      <c r="B155" s="256" t="s">
        <v>155</v>
      </c>
      <c r="C155" s="4"/>
      <c r="D155" s="4"/>
      <c r="E155" s="246"/>
      <c r="F155" s="246"/>
      <c r="G155" s="39"/>
      <c r="H155" s="39"/>
      <c r="I155" s="39"/>
    </row>
    <row r="156" spans="1:9" ht="15.75" thickBot="1">
      <c r="A156" s="356" t="s">
        <v>167</v>
      </c>
      <c r="B156" s="357"/>
      <c r="C156" s="232"/>
      <c r="D156" s="233"/>
      <c r="E156" s="236">
        <f>SUM(E149:E155)</f>
        <v>0</v>
      </c>
      <c r="F156" s="236">
        <f>SUM(F149:F155)</f>
        <v>0</v>
      </c>
      <c r="G156" s="235">
        <f>+H156+I156</f>
        <v>436.3</v>
      </c>
      <c r="H156" s="235">
        <v>260.3</v>
      </c>
      <c r="I156" s="235">
        <v>176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+E25+E36+E57+E71+E82+E88+E99+E116+E129+E143+E148+E156+E46+E41</f>
        <v>0</v>
      </c>
      <c r="F157" s="39">
        <f>+F25+F36+F57+F71+F82+F88+F99+F116+F129+F143+F148+F156+F41+F46</f>
        <v>0</v>
      </c>
      <c r="G157" s="39">
        <f>+G25+G36+G57+G71+G82+G88+G99+G116+G129+G143+G148+G156+G41+G46</f>
        <v>55976.35000000002</v>
      </c>
      <c r="H157" s="39">
        <f>+H25+H36+H57+H71+H82+H88+H99+H116+H129+H143+H148+H156+H41+H46</f>
        <v>38742.10000000001</v>
      </c>
      <c r="I157" s="39">
        <f>+I25+I36+I57+I71+I82+I88+I99+I116+I129+I143+I148+I156+I41+I46</f>
        <v>17234.25</v>
      </c>
    </row>
    <row r="158" spans="3:4" ht="15">
      <c r="C158" s="315"/>
      <c r="D158" s="315"/>
    </row>
  </sheetData>
  <sheetProtection/>
  <mergeCells count="25">
    <mergeCell ref="G2:I9"/>
    <mergeCell ref="G10:G11"/>
    <mergeCell ref="H10:H11"/>
    <mergeCell ref="I10:I11"/>
    <mergeCell ref="E1:I1"/>
    <mergeCell ref="E2:F9"/>
    <mergeCell ref="E10:F10"/>
    <mergeCell ref="D1:D10"/>
    <mergeCell ref="A25:B25"/>
    <mergeCell ref="A36:B36"/>
    <mergeCell ref="A1:A10"/>
    <mergeCell ref="A129:B129"/>
    <mergeCell ref="B1:B10"/>
    <mergeCell ref="C1:C11"/>
    <mergeCell ref="A41:B41"/>
    <mergeCell ref="A46:B46"/>
    <mergeCell ref="A143:B143"/>
    <mergeCell ref="A148:B148"/>
    <mergeCell ref="A156:B156"/>
    <mergeCell ref="A57:B57"/>
    <mergeCell ref="A71:B71"/>
    <mergeCell ref="A82:B82"/>
    <mergeCell ref="A88:B88"/>
    <mergeCell ref="A99:B99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2.7109375" style="267" bestFit="1" customWidth="1"/>
    <col min="3" max="3" width="14.421875" style="267" customWidth="1"/>
    <col min="4" max="4" width="10.8515625" style="267" bestFit="1" customWidth="1"/>
    <col min="5" max="6" width="16.00390625" style="316" customWidth="1"/>
    <col min="7" max="7" width="21.140625" style="316" customWidth="1"/>
    <col min="8" max="8" width="21.57421875" style="316" customWidth="1"/>
    <col min="9" max="9" width="23.28125" style="316" customWidth="1"/>
    <col min="10" max="16384" width="11.421875" style="267" customWidth="1"/>
  </cols>
  <sheetData>
    <row r="1" spans="1:9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377" t="s">
        <v>223</v>
      </c>
      <c r="F1" s="378"/>
      <c r="G1" s="378"/>
      <c r="H1" s="378"/>
      <c r="I1" s="378"/>
    </row>
    <row r="2" spans="1:9" ht="15" customHeight="1" thickTop="1">
      <c r="A2" s="359"/>
      <c r="B2" s="366"/>
      <c r="C2" s="359"/>
      <c r="D2" s="397"/>
      <c r="E2" s="428" t="s">
        <v>2</v>
      </c>
      <c r="F2" s="429"/>
      <c r="G2" s="390" t="s">
        <v>3</v>
      </c>
      <c r="H2" s="391"/>
      <c r="I2" s="392"/>
    </row>
    <row r="3" spans="1:9" ht="15" customHeight="1">
      <c r="A3" s="359"/>
      <c r="B3" s="366"/>
      <c r="C3" s="359"/>
      <c r="D3" s="397"/>
      <c r="E3" s="393"/>
      <c r="F3" s="395"/>
      <c r="G3" s="393"/>
      <c r="H3" s="394"/>
      <c r="I3" s="395"/>
    </row>
    <row r="4" spans="1:9" ht="15" customHeight="1">
      <c r="A4" s="359"/>
      <c r="B4" s="366"/>
      <c r="C4" s="359"/>
      <c r="D4" s="397"/>
      <c r="E4" s="393"/>
      <c r="F4" s="395"/>
      <c r="G4" s="393"/>
      <c r="H4" s="394"/>
      <c r="I4" s="395"/>
    </row>
    <row r="5" spans="1:9" ht="15" customHeight="1">
      <c r="A5" s="359"/>
      <c r="B5" s="366"/>
      <c r="C5" s="359"/>
      <c r="D5" s="397"/>
      <c r="E5" s="393"/>
      <c r="F5" s="395"/>
      <c r="G5" s="393"/>
      <c r="H5" s="394"/>
      <c r="I5" s="395"/>
    </row>
    <row r="6" spans="1:9" ht="15" customHeight="1">
      <c r="A6" s="359"/>
      <c r="B6" s="366"/>
      <c r="C6" s="359"/>
      <c r="D6" s="397"/>
      <c r="E6" s="393"/>
      <c r="F6" s="395"/>
      <c r="G6" s="393"/>
      <c r="H6" s="394"/>
      <c r="I6" s="395"/>
    </row>
    <row r="7" spans="1:9" ht="15" customHeight="1">
      <c r="A7" s="359"/>
      <c r="B7" s="366"/>
      <c r="C7" s="359"/>
      <c r="D7" s="397"/>
      <c r="E7" s="393"/>
      <c r="F7" s="395"/>
      <c r="G7" s="393"/>
      <c r="H7" s="394"/>
      <c r="I7" s="395"/>
    </row>
    <row r="8" spans="1:9" ht="15" customHeight="1">
      <c r="A8" s="359"/>
      <c r="B8" s="366"/>
      <c r="C8" s="359"/>
      <c r="D8" s="397"/>
      <c r="E8" s="393"/>
      <c r="F8" s="395"/>
      <c r="G8" s="393"/>
      <c r="H8" s="394"/>
      <c r="I8" s="395"/>
    </row>
    <row r="9" spans="1:9" ht="15.75" customHeight="1" thickBot="1">
      <c r="A9" s="359"/>
      <c r="B9" s="366"/>
      <c r="C9" s="359"/>
      <c r="D9" s="397"/>
      <c r="E9" s="430"/>
      <c r="F9" s="431"/>
      <c r="G9" s="420"/>
      <c r="H9" s="421"/>
      <c r="I9" s="422"/>
    </row>
    <row r="10" spans="1:9" ht="57.75" customHeight="1" thickBot="1">
      <c r="A10" s="360"/>
      <c r="B10" s="360"/>
      <c r="C10" s="359"/>
      <c r="D10" s="398"/>
      <c r="E10" s="432" t="s">
        <v>224</v>
      </c>
      <c r="F10" s="432"/>
      <c r="G10" s="423" t="s">
        <v>225</v>
      </c>
      <c r="H10" s="424" t="s">
        <v>263</v>
      </c>
      <c r="I10" s="426" t="s">
        <v>262</v>
      </c>
    </row>
    <row r="11" spans="1:9" ht="15.75" thickBot="1">
      <c r="A11" s="309"/>
      <c r="B11" s="309"/>
      <c r="C11" s="360"/>
      <c r="D11" s="309" t="s">
        <v>170</v>
      </c>
      <c r="E11" s="312" t="s">
        <v>17</v>
      </c>
      <c r="F11" s="312" t="s">
        <v>19</v>
      </c>
      <c r="G11" s="389"/>
      <c r="H11" s="425"/>
      <c r="I11" s="427"/>
    </row>
    <row r="12" spans="1:9" ht="15.75" thickBot="1">
      <c r="A12" s="253" t="s">
        <v>35</v>
      </c>
      <c r="B12" s="253" t="s">
        <v>22</v>
      </c>
      <c r="C12" s="4"/>
      <c r="D12" s="4"/>
      <c r="E12" s="246"/>
      <c r="F12" s="246"/>
      <c r="G12" s="39"/>
      <c r="H12" s="39"/>
      <c r="I12" s="39"/>
    </row>
    <row r="13" spans="1:9" ht="15.75" thickBot="1">
      <c r="A13" s="253" t="s">
        <v>35</v>
      </c>
      <c r="B13" s="253" t="s">
        <v>23</v>
      </c>
      <c r="C13" s="4"/>
      <c r="D13" s="4"/>
      <c r="E13" s="246"/>
      <c r="F13" s="246"/>
      <c r="G13" s="39"/>
      <c r="H13" s="39"/>
      <c r="I13" s="39"/>
    </row>
    <row r="14" spans="1:9" ht="15.75" thickBot="1">
      <c r="A14" s="253" t="s">
        <v>35</v>
      </c>
      <c r="B14" s="253" t="s">
        <v>24</v>
      </c>
      <c r="C14" s="4"/>
      <c r="D14" s="4"/>
      <c r="E14" s="246"/>
      <c r="F14" s="246"/>
      <c r="G14" s="39"/>
      <c r="H14" s="39"/>
      <c r="I14" s="39"/>
    </row>
    <row r="15" spans="1:9" ht="15.75" thickBot="1">
      <c r="A15" s="253" t="s">
        <v>35</v>
      </c>
      <c r="B15" s="253" t="s">
        <v>25</v>
      </c>
      <c r="C15" s="4"/>
      <c r="D15" s="4"/>
      <c r="E15" s="246"/>
      <c r="F15" s="246"/>
      <c r="G15" s="39"/>
      <c r="H15" s="39"/>
      <c r="I15" s="39"/>
    </row>
    <row r="16" spans="1:9" ht="15.75" thickBot="1">
      <c r="A16" s="253" t="s">
        <v>35</v>
      </c>
      <c r="B16" s="253" t="s">
        <v>26</v>
      </c>
      <c r="C16" s="8"/>
      <c r="D16" s="4"/>
      <c r="E16" s="246"/>
      <c r="F16" s="246"/>
      <c r="G16" s="39"/>
      <c r="H16" s="39"/>
      <c r="I16" s="39"/>
    </row>
    <row r="17" spans="1:9" ht="15.75" thickBot="1">
      <c r="A17" s="253" t="s">
        <v>35</v>
      </c>
      <c r="B17" s="253" t="s">
        <v>27</v>
      </c>
      <c r="C17" s="4"/>
      <c r="D17" s="4"/>
      <c r="E17" s="246"/>
      <c r="F17" s="246"/>
      <c r="G17" s="39"/>
      <c r="H17" s="39"/>
      <c r="I17" s="39"/>
    </row>
    <row r="18" spans="1:9" ht="15.75" thickBot="1">
      <c r="A18" s="253" t="s">
        <v>35</v>
      </c>
      <c r="B18" s="253" t="s">
        <v>28</v>
      </c>
      <c r="C18" s="4"/>
      <c r="D18" s="4"/>
      <c r="E18" s="246"/>
      <c r="F18" s="246"/>
      <c r="G18" s="39"/>
      <c r="H18" s="39"/>
      <c r="I18" s="39"/>
    </row>
    <row r="19" spans="1:9" ht="15.75" thickBot="1">
      <c r="A19" s="253" t="s">
        <v>35</v>
      </c>
      <c r="B19" s="253" t="s">
        <v>29</v>
      </c>
      <c r="C19" s="4"/>
      <c r="D19" s="4"/>
      <c r="E19" s="246"/>
      <c r="F19" s="246"/>
      <c r="G19" s="39"/>
      <c r="H19" s="39"/>
      <c r="I19" s="39"/>
    </row>
    <row r="20" spans="1:9" ht="15.75" thickBot="1">
      <c r="A20" s="253" t="s">
        <v>35</v>
      </c>
      <c r="B20" s="253" t="s">
        <v>30</v>
      </c>
      <c r="C20" s="4"/>
      <c r="D20" s="4"/>
      <c r="E20" s="246"/>
      <c r="F20" s="246"/>
      <c r="G20" s="39"/>
      <c r="H20" s="39"/>
      <c r="I20" s="39"/>
    </row>
    <row r="21" spans="1:9" ht="15.75" thickBot="1">
      <c r="A21" s="253" t="s">
        <v>35</v>
      </c>
      <c r="B21" s="253" t="s">
        <v>31</v>
      </c>
      <c r="C21" s="29"/>
      <c r="D21" s="4"/>
      <c r="E21" s="246"/>
      <c r="F21" s="246"/>
      <c r="G21" s="39"/>
      <c r="H21" s="39"/>
      <c r="I21" s="39"/>
    </row>
    <row r="22" spans="1:9" ht="15.75" thickBot="1">
      <c r="A22" s="253" t="s">
        <v>35</v>
      </c>
      <c r="B22" s="253" t="s">
        <v>32</v>
      </c>
      <c r="C22" s="4"/>
      <c r="D22" s="4"/>
      <c r="E22" s="246"/>
      <c r="F22" s="246"/>
      <c r="G22" s="39"/>
      <c r="H22" s="39"/>
      <c r="I22" s="39"/>
    </row>
    <row r="23" spans="1:9" ht="15.75" thickBot="1">
      <c r="A23" s="253" t="s">
        <v>35</v>
      </c>
      <c r="B23" s="253" t="s">
        <v>33</v>
      </c>
      <c r="C23" s="4"/>
      <c r="D23" s="4"/>
      <c r="E23" s="246"/>
      <c r="F23" s="246"/>
      <c r="G23" s="39"/>
      <c r="H23" s="39"/>
      <c r="I23" s="39"/>
    </row>
    <row r="24" spans="1:9" ht="15.75" thickBot="1">
      <c r="A24" s="253" t="s">
        <v>35</v>
      </c>
      <c r="B24" s="253" t="s">
        <v>34</v>
      </c>
      <c r="C24" s="4"/>
      <c r="D24" s="4"/>
      <c r="E24" s="246"/>
      <c r="F24" s="246"/>
      <c r="G24" s="39"/>
      <c r="H24" s="39"/>
      <c r="I24" s="39"/>
    </row>
    <row r="25" spans="1:9" ht="15.75" thickBot="1">
      <c r="A25" s="356" t="s">
        <v>157</v>
      </c>
      <c r="B25" s="357"/>
      <c r="C25" s="232"/>
      <c r="D25" s="233"/>
      <c r="E25" s="238">
        <f>SUM(E12:E24)</f>
        <v>0</v>
      </c>
      <c r="F25" s="238">
        <f>SUM(F12:F24)</f>
        <v>0</v>
      </c>
      <c r="G25" s="235">
        <f>+H25+I25</f>
        <v>35507.523</v>
      </c>
      <c r="H25" s="235">
        <v>20879.273</v>
      </c>
      <c r="I25" s="235">
        <v>14628.25</v>
      </c>
    </row>
    <row r="26" spans="1:9" ht="15.75" thickBot="1">
      <c r="A26" s="253" t="s">
        <v>36</v>
      </c>
      <c r="B26" s="253" t="s">
        <v>37</v>
      </c>
      <c r="C26" s="4"/>
      <c r="D26" s="4"/>
      <c r="E26" s="246"/>
      <c r="F26" s="246"/>
      <c r="G26" s="39"/>
      <c r="H26" s="39"/>
      <c r="I26" s="39"/>
    </row>
    <row r="27" spans="1:9" ht="15.75" thickBot="1">
      <c r="A27" s="253" t="s">
        <v>36</v>
      </c>
      <c r="B27" s="253" t="s">
        <v>38</v>
      </c>
      <c r="C27" s="4"/>
      <c r="D27" s="4"/>
      <c r="E27" s="246"/>
      <c r="F27" s="246"/>
      <c r="G27" s="39"/>
      <c r="H27" s="39"/>
      <c r="I27" s="39"/>
    </row>
    <row r="28" spans="1:9" ht="15.75" thickBot="1">
      <c r="A28" s="253" t="s">
        <v>36</v>
      </c>
      <c r="B28" s="253" t="s">
        <v>39</v>
      </c>
      <c r="C28" s="4"/>
      <c r="D28" s="4"/>
      <c r="E28" s="246"/>
      <c r="F28" s="246"/>
      <c r="G28" s="39"/>
      <c r="H28" s="39"/>
      <c r="I28" s="39"/>
    </row>
    <row r="29" spans="1:9" ht="15.75" thickBot="1">
      <c r="A29" s="253" t="s">
        <v>36</v>
      </c>
      <c r="B29" s="253" t="s">
        <v>40</v>
      </c>
      <c r="C29" s="4"/>
      <c r="D29" s="4"/>
      <c r="E29" s="246"/>
      <c r="F29" s="246"/>
      <c r="G29" s="39"/>
      <c r="H29" s="39"/>
      <c r="I29" s="39"/>
    </row>
    <row r="30" spans="1:9" ht="15.75" thickBot="1">
      <c r="A30" s="253" t="s">
        <v>36</v>
      </c>
      <c r="B30" s="253" t="s">
        <v>41</v>
      </c>
      <c r="C30" s="4"/>
      <c r="D30" s="4"/>
      <c r="E30" s="246"/>
      <c r="F30" s="246"/>
      <c r="G30" s="39"/>
      <c r="H30" s="39"/>
      <c r="I30" s="39"/>
    </row>
    <row r="31" spans="1:9" ht="15.75" thickBot="1">
      <c r="A31" s="253" t="s">
        <v>36</v>
      </c>
      <c r="B31" s="253" t="s">
        <v>42</v>
      </c>
      <c r="C31" s="4"/>
      <c r="D31" s="4"/>
      <c r="E31" s="246"/>
      <c r="F31" s="246"/>
      <c r="G31" s="39"/>
      <c r="H31" s="39"/>
      <c r="I31" s="39"/>
    </row>
    <row r="32" spans="1:9" ht="15.75" thickBot="1">
      <c r="A32" s="253" t="s">
        <v>36</v>
      </c>
      <c r="B32" s="253" t="s">
        <v>43</v>
      </c>
      <c r="C32" s="4"/>
      <c r="D32" s="4"/>
      <c r="E32" s="246"/>
      <c r="F32" s="246"/>
      <c r="G32" s="39"/>
      <c r="H32" s="39"/>
      <c r="I32" s="39"/>
    </row>
    <row r="33" spans="1:9" ht="15.75" thickBot="1">
      <c r="A33" s="253" t="s">
        <v>36</v>
      </c>
      <c r="B33" s="253" t="s">
        <v>44</v>
      </c>
      <c r="C33" s="4"/>
      <c r="D33" s="4"/>
      <c r="E33" s="246"/>
      <c r="F33" s="246"/>
      <c r="G33" s="39"/>
      <c r="H33" s="39"/>
      <c r="I33" s="39"/>
    </row>
    <row r="34" spans="1:9" ht="15.75" thickBot="1">
      <c r="A34" s="253" t="s">
        <v>36</v>
      </c>
      <c r="B34" s="253" t="s">
        <v>45</v>
      </c>
      <c r="C34" s="4"/>
      <c r="D34" s="4"/>
      <c r="E34" s="246"/>
      <c r="F34" s="246"/>
      <c r="G34" s="39"/>
      <c r="H34" s="39"/>
      <c r="I34" s="39"/>
    </row>
    <row r="35" spans="1:9" ht="15.75" thickBot="1">
      <c r="A35" s="253" t="s">
        <v>36</v>
      </c>
      <c r="B35" s="253" t="s">
        <v>46</v>
      </c>
      <c r="C35" s="4"/>
      <c r="D35" s="4"/>
      <c r="E35" s="246"/>
      <c r="F35" s="246"/>
      <c r="G35" s="39"/>
      <c r="H35" s="39"/>
      <c r="I35" s="39"/>
    </row>
    <row r="36" spans="1:9" ht="15.75" thickBot="1">
      <c r="A36" s="356" t="s">
        <v>158</v>
      </c>
      <c r="B36" s="357"/>
      <c r="C36" s="232"/>
      <c r="D36" s="233"/>
      <c r="E36" s="236">
        <f>SUM(E26:E35)</f>
        <v>0</v>
      </c>
      <c r="F36" s="236">
        <f>SUM(F26:F35)</f>
        <v>0</v>
      </c>
      <c r="G36" s="235">
        <f>+H36+I36</f>
        <v>32077.323</v>
      </c>
      <c r="H36" s="235">
        <v>18818.02</v>
      </c>
      <c r="I36" s="235">
        <v>13259.303</v>
      </c>
    </row>
    <row r="37" spans="1:9" ht="15.75" thickBot="1">
      <c r="A37" s="253" t="s">
        <v>247</v>
      </c>
      <c r="B37" s="253" t="s">
        <v>248</v>
      </c>
      <c r="C37" s="4"/>
      <c r="D37" s="29"/>
      <c r="E37" s="246"/>
      <c r="F37" s="306"/>
      <c r="G37" s="55"/>
      <c r="H37" s="39"/>
      <c r="I37" s="55"/>
    </row>
    <row r="38" spans="1:9" ht="15.75" thickBot="1">
      <c r="A38" s="253" t="s">
        <v>247</v>
      </c>
      <c r="B38" s="253" t="s">
        <v>249</v>
      </c>
      <c r="C38" s="4"/>
      <c r="D38" s="29"/>
      <c r="E38" s="246"/>
      <c r="F38" s="306"/>
      <c r="G38" s="55"/>
      <c r="H38" s="39"/>
      <c r="I38" s="55"/>
    </row>
    <row r="39" spans="1:9" ht="15.75" thickBot="1">
      <c r="A39" s="253" t="s">
        <v>247</v>
      </c>
      <c r="B39" s="253" t="s">
        <v>250</v>
      </c>
      <c r="C39" s="4"/>
      <c r="D39" s="29"/>
      <c r="E39" s="246"/>
      <c r="F39" s="306"/>
      <c r="G39" s="55"/>
      <c r="H39" s="39"/>
      <c r="I39" s="55"/>
    </row>
    <row r="40" spans="1:9" ht="15.75" thickBot="1">
      <c r="A40" s="253" t="s">
        <v>247</v>
      </c>
      <c r="B40" s="253" t="s">
        <v>251</v>
      </c>
      <c r="C40" s="296"/>
      <c r="D40" s="29"/>
      <c r="E40" s="246"/>
      <c r="F40" s="306"/>
      <c r="G40" s="55"/>
      <c r="H40" s="39"/>
      <c r="I40" s="55"/>
    </row>
    <row r="41" spans="1:9" ht="15.75" thickBot="1">
      <c r="A41" s="361" t="s">
        <v>252</v>
      </c>
      <c r="B41" s="362"/>
      <c r="C41" s="232"/>
      <c r="D41" s="233"/>
      <c r="E41" s="236">
        <f>SUM(E37:E40)</f>
        <v>0</v>
      </c>
      <c r="F41" s="236">
        <f>SUM(F37:F40)</f>
        <v>0</v>
      </c>
      <c r="G41" s="236">
        <f>+H41+I41</f>
        <v>729.453</v>
      </c>
      <c r="H41" s="236">
        <f>2623*0.157</f>
        <v>411.811</v>
      </c>
      <c r="I41" s="236">
        <f>494*0.643</f>
        <v>317.642</v>
      </c>
    </row>
    <row r="42" spans="1:9" ht="15.75" thickBot="1">
      <c r="A42" s="253" t="s">
        <v>253</v>
      </c>
      <c r="B42" s="253" t="s">
        <v>254</v>
      </c>
      <c r="C42" s="4"/>
      <c r="D42" s="29"/>
      <c r="E42" s="246"/>
      <c r="F42" s="306"/>
      <c r="G42" s="55"/>
      <c r="H42" s="39"/>
      <c r="I42" s="55"/>
    </row>
    <row r="43" spans="1:9" ht="15.75" thickBot="1">
      <c r="A43" s="253" t="s">
        <v>253</v>
      </c>
      <c r="B43" s="253" t="s">
        <v>255</v>
      </c>
      <c r="C43" s="4"/>
      <c r="D43" s="29"/>
      <c r="E43" s="246"/>
      <c r="F43" s="306"/>
      <c r="G43" s="55"/>
      <c r="H43" s="39"/>
      <c r="I43" s="55"/>
    </row>
    <row r="44" spans="1:9" ht="15.75" thickBot="1">
      <c r="A44" s="253" t="s">
        <v>253</v>
      </c>
      <c r="B44" s="253" t="s">
        <v>256</v>
      </c>
      <c r="C44" s="4"/>
      <c r="D44" s="29"/>
      <c r="E44" s="246"/>
      <c r="F44" s="306"/>
      <c r="G44" s="55"/>
      <c r="H44" s="39"/>
      <c r="I44" s="55"/>
    </row>
    <row r="45" spans="1:9" ht="15.75" thickBot="1">
      <c r="A45" s="253" t="s">
        <v>253</v>
      </c>
      <c r="B45" s="253" t="s">
        <v>257</v>
      </c>
      <c r="C45" s="296"/>
      <c r="D45" s="29"/>
      <c r="E45" s="246"/>
      <c r="F45" s="306"/>
      <c r="G45" s="55"/>
      <c r="H45" s="39"/>
      <c r="I45" s="55"/>
    </row>
    <row r="46" spans="1:9" ht="15.75" thickBot="1">
      <c r="A46" s="361" t="s">
        <v>258</v>
      </c>
      <c r="B46" s="362"/>
      <c r="C46" s="232"/>
      <c r="D46" s="233"/>
      <c r="E46" s="236">
        <f>SUM(E42:E45)</f>
        <v>0</v>
      </c>
      <c r="F46" s="236">
        <f>SUM(F42:F45)</f>
        <v>0</v>
      </c>
      <c r="G46" s="236">
        <f>+H46+I46</f>
        <v>892.067</v>
      </c>
      <c r="H46" s="236">
        <f>3069*0.157</f>
        <v>481.833</v>
      </c>
      <c r="I46" s="236">
        <f>638*0.643</f>
        <v>410.23400000000004</v>
      </c>
    </row>
    <row r="47" spans="1:9" ht="15.75" thickBot="1">
      <c r="A47" s="253" t="s">
        <v>57</v>
      </c>
      <c r="B47" s="253" t="s">
        <v>47</v>
      </c>
      <c r="C47" s="4"/>
      <c r="D47" s="4"/>
      <c r="E47" s="246"/>
      <c r="F47" s="246"/>
      <c r="G47" s="39"/>
      <c r="H47" s="39"/>
      <c r="I47" s="39"/>
    </row>
    <row r="48" spans="1:9" ht="15.75" thickBot="1">
      <c r="A48" s="253" t="s">
        <v>57</v>
      </c>
      <c r="B48" s="253" t="s">
        <v>48</v>
      </c>
      <c r="C48" s="4"/>
      <c r="D48" s="4"/>
      <c r="E48" s="246"/>
      <c r="F48" s="246"/>
      <c r="G48" s="39"/>
      <c r="H48" s="39"/>
      <c r="I48" s="39"/>
    </row>
    <row r="49" spans="1:9" ht="15.75" thickBot="1">
      <c r="A49" s="253" t="s">
        <v>57</v>
      </c>
      <c r="B49" s="253" t="s">
        <v>49</v>
      </c>
      <c r="C49" s="4"/>
      <c r="D49" s="4"/>
      <c r="E49" s="246"/>
      <c r="F49" s="246"/>
      <c r="G49" s="39"/>
      <c r="H49" s="39"/>
      <c r="I49" s="39"/>
    </row>
    <row r="50" spans="1:9" ht="15.75" thickBot="1">
      <c r="A50" s="253" t="s">
        <v>57</v>
      </c>
      <c r="B50" s="253" t="s">
        <v>50</v>
      </c>
      <c r="C50" s="4"/>
      <c r="D50" s="4"/>
      <c r="E50" s="246"/>
      <c r="F50" s="246"/>
      <c r="G50" s="39"/>
      <c r="H50" s="39"/>
      <c r="I50" s="39"/>
    </row>
    <row r="51" spans="1:9" ht="15.75" thickBot="1">
      <c r="A51" s="253" t="s">
        <v>57</v>
      </c>
      <c r="B51" s="253" t="s">
        <v>51</v>
      </c>
      <c r="C51" s="4"/>
      <c r="D51" s="4"/>
      <c r="E51" s="246"/>
      <c r="F51" s="246"/>
      <c r="G51" s="39"/>
      <c r="H51" s="39"/>
      <c r="I51" s="39"/>
    </row>
    <row r="52" spans="1:9" ht="15.75" thickBot="1">
      <c r="A52" s="253" t="s">
        <v>57</v>
      </c>
      <c r="B52" s="253" t="s">
        <v>52</v>
      </c>
      <c r="C52" s="4"/>
      <c r="D52" s="4"/>
      <c r="E52" s="246"/>
      <c r="F52" s="246"/>
      <c r="G52" s="39"/>
      <c r="H52" s="39"/>
      <c r="I52" s="39"/>
    </row>
    <row r="53" spans="1:9" ht="15.75" thickBot="1">
      <c r="A53" s="253" t="s">
        <v>57</v>
      </c>
      <c r="B53" s="253" t="s">
        <v>53</v>
      </c>
      <c r="C53" s="4"/>
      <c r="D53" s="4"/>
      <c r="E53" s="246"/>
      <c r="F53" s="246"/>
      <c r="G53" s="39"/>
      <c r="H53" s="39"/>
      <c r="I53" s="39"/>
    </row>
    <row r="54" spans="1:9" ht="15.75" thickBot="1">
      <c r="A54" s="253" t="s">
        <v>57</v>
      </c>
      <c r="B54" s="253" t="s">
        <v>54</v>
      </c>
      <c r="C54" s="4"/>
      <c r="D54" s="4"/>
      <c r="E54" s="246"/>
      <c r="F54" s="246"/>
      <c r="G54" s="39"/>
      <c r="H54" s="39"/>
      <c r="I54" s="39"/>
    </row>
    <row r="55" spans="1:9" ht="15.75" thickBot="1">
      <c r="A55" s="253" t="s">
        <v>57</v>
      </c>
      <c r="B55" s="253" t="s">
        <v>55</v>
      </c>
      <c r="C55" s="4"/>
      <c r="D55" s="4"/>
      <c r="E55" s="246"/>
      <c r="F55" s="246"/>
      <c r="G55" s="39"/>
      <c r="H55" s="39"/>
      <c r="I55" s="39"/>
    </row>
    <row r="56" spans="1:9" ht="15.75" thickBot="1">
      <c r="A56" s="253" t="s">
        <v>57</v>
      </c>
      <c r="B56" s="253" t="s">
        <v>56</v>
      </c>
      <c r="C56" s="4"/>
      <c r="D56" s="4"/>
      <c r="E56" s="246"/>
      <c r="F56" s="246"/>
      <c r="G56" s="39"/>
      <c r="H56" s="39"/>
      <c r="I56" s="39"/>
    </row>
    <row r="57" spans="1:9" ht="15.75" thickBot="1">
      <c r="A57" s="356" t="s">
        <v>159</v>
      </c>
      <c r="B57" s="357"/>
      <c r="C57" s="232"/>
      <c r="D57" s="233"/>
      <c r="E57" s="236">
        <f>SUM(E47:E56)</f>
        <v>0</v>
      </c>
      <c r="F57" s="236">
        <f>SUM(F47:F56)</f>
        <v>0</v>
      </c>
      <c r="G57" s="235">
        <f>+H57+I57</f>
        <v>2075.431</v>
      </c>
      <c r="H57" s="235">
        <v>1225.385</v>
      </c>
      <c r="I57" s="235">
        <v>850.046</v>
      </c>
    </row>
    <row r="58" spans="1:9" ht="15.75" thickBot="1">
      <c r="A58" s="253" t="s">
        <v>71</v>
      </c>
      <c r="B58" s="253" t="s">
        <v>58</v>
      </c>
      <c r="C58" s="4"/>
      <c r="D58" s="4"/>
      <c r="E58" s="246"/>
      <c r="F58" s="246"/>
      <c r="G58" s="39"/>
      <c r="H58" s="39"/>
      <c r="I58" s="39"/>
    </row>
    <row r="59" spans="1:9" ht="15.75" thickBot="1">
      <c r="A59" s="253" t="s">
        <v>71</v>
      </c>
      <c r="B59" s="253" t="s">
        <v>59</v>
      </c>
      <c r="C59" s="4"/>
      <c r="D59" s="4"/>
      <c r="E59" s="246"/>
      <c r="F59" s="246"/>
      <c r="G59" s="39"/>
      <c r="H59" s="39"/>
      <c r="I59" s="39"/>
    </row>
    <row r="60" spans="1:9" ht="15.75" thickBot="1">
      <c r="A60" s="253" t="s">
        <v>71</v>
      </c>
      <c r="B60" s="253" t="s">
        <v>60</v>
      </c>
      <c r="C60" s="4"/>
      <c r="D60" s="4"/>
      <c r="E60" s="246"/>
      <c r="F60" s="246"/>
      <c r="G60" s="39"/>
      <c r="H60" s="39"/>
      <c r="I60" s="39"/>
    </row>
    <row r="61" spans="1:9" ht="15.75" thickBot="1">
      <c r="A61" s="253" t="s">
        <v>71</v>
      </c>
      <c r="B61" s="253" t="s">
        <v>61</v>
      </c>
      <c r="C61" s="4"/>
      <c r="D61" s="4"/>
      <c r="E61" s="246"/>
      <c r="F61" s="246"/>
      <c r="G61" s="39"/>
      <c r="H61" s="39"/>
      <c r="I61" s="39"/>
    </row>
    <row r="62" spans="1:9" ht="15.75" thickBot="1">
      <c r="A62" s="253" t="s">
        <v>71</v>
      </c>
      <c r="B62" s="253" t="s">
        <v>62</v>
      </c>
      <c r="C62" s="4"/>
      <c r="D62" s="4"/>
      <c r="E62" s="246"/>
      <c r="F62" s="246"/>
      <c r="G62" s="39"/>
      <c r="H62" s="39"/>
      <c r="I62" s="39"/>
    </row>
    <row r="63" spans="1:9" ht="15.75" thickBot="1">
      <c r="A63" s="253" t="s">
        <v>71</v>
      </c>
      <c r="B63" s="253" t="s">
        <v>63</v>
      </c>
      <c r="C63" s="4"/>
      <c r="D63" s="4"/>
      <c r="E63" s="246"/>
      <c r="F63" s="246"/>
      <c r="G63" s="39"/>
      <c r="H63" s="39"/>
      <c r="I63" s="39"/>
    </row>
    <row r="64" spans="1:9" ht="15.75" thickBot="1">
      <c r="A64" s="253" t="s">
        <v>71</v>
      </c>
      <c r="B64" s="253" t="s">
        <v>64</v>
      </c>
      <c r="C64" s="4"/>
      <c r="D64" s="4"/>
      <c r="E64" s="246"/>
      <c r="F64" s="246"/>
      <c r="G64" s="39"/>
      <c r="H64" s="39"/>
      <c r="I64" s="39"/>
    </row>
    <row r="65" spans="1:9" ht="15.75" thickBot="1">
      <c r="A65" s="253" t="s">
        <v>71</v>
      </c>
      <c r="B65" s="253" t="s">
        <v>65</v>
      </c>
      <c r="C65" s="4"/>
      <c r="D65" s="4"/>
      <c r="E65" s="246"/>
      <c r="F65" s="246"/>
      <c r="G65" s="39"/>
      <c r="H65" s="39"/>
      <c r="I65" s="39"/>
    </row>
    <row r="66" spans="1:9" ht="15.75" thickBot="1">
      <c r="A66" s="253" t="s">
        <v>71</v>
      </c>
      <c r="B66" s="253" t="s">
        <v>66</v>
      </c>
      <c r="C66" s="4"/>
      <c r="D66" s="4"/>
      <c r="E66" s="246"/>
      <c r="F66" s="246"/>
      <c r="G66" s="39"/>
      <c r="H66" s="39"/>
      <c r="I66" s="39"/>
    </row>
    <row r="67" spans="1:9" ht="15.75" thickBot="1">
      <c r="A67" s="253" t="s">
        <v>71</v>
      </c>
      <c r="B67" s="253" t="s">
        <v>67</v>
      </c>
      <c r="C67" s="4"/>
      <c r="D67" s="4"/>
      <c r="E67" s="246"/>
      <c r="F67" s="246"/>
      <c r="G67" s="39"/>
      <c r="H67" s="39"/>
      <c r="I67" s="39"/>
    </row>
    <row r="68" spans="1:9" ht="15.75" thickBot="1">
      <c r="A68" s="253" t="s">
        <v>71</v>
      </c>
      <c r="B68" s="253" t="s">
        <v>68</v>
      </c>
      <c r="C68" s="4"/>
      <c r="D68" s="4"/>
      <c r="E68" s="246"/>
      <c r="F68" s="246"/>
      <c r="G68" s="39"/>
      <c r="H68" s="39"/>
      <c r="I68" s="39"/>
    </row>
    <row r="69" spans="1:9" ht="15.75" thickBot="1">
      <c r="A69" s="253" t="s">
        <v>71</v>
      </c>
      <c r="B69" s="253" t="s">
        <v>69</v>
      </c>
      <c r="C69" s="4"/>
      <c r="D69" s="4"/>
      <c r="E69" s="246"/>
      <c r="F69" s="246"/>
      <c r="G69" s="39"/>
      <c r="H69" s="39"/>
      <c r="I69" s="39"/>
    </row>
    <row r="70" spans="1:9" ht="15.75" thickBot="1">
      <c r="A70" s="253" t="s">
        <v>71</v>
      </c>
      <c r="B70" s="253" t="s">
        <v>70</v>
      </c>
      <c r="C70" s="4"/>
      <c r="D70" s="4"/>
      <c r="E70" s="246"/>
      <c r="F70" s="246"/>
      <c r="G70" s="39"/>
      <c r="H70" s="39"/>
      <c r="I70" s="39"/>
    </row>
    <row r="71" spans="1:9" ht="15.75" thickBot="1">
      <c r="A71" s="356" t="s">
        <v>160</v>
      </c>
      <c r="B71" s="357"/>
      <c r="C71" s="232"/>
      <c r="D71" s="233"/>
      <c r="E71" s="236">
        <f>SUM(E58:E70)</f>
        <v>0</v>
      </c>
      <c r="F71" s="236">
        <f>SUM(F58:F70)</f>
        <v>0</v>
      </c>
      <c r="G71" s="235">
        <f>+H71+I71</f>
        <v>2210.094</v>
      </c>
      <c r="H71" s="235">
        <v>1334.971</v>
      </c>
      <c r="I71" s="235">
        <v>875.123</v>
      </c>
    </row>
    <row r="72" spans="1:9" ht="15.75" thickBot="1">
      <c r="A72" s="253" t="s">
        <v>82</v>
      </c>
      <c r="B72" s="253" t="s">
        <v>72</v>
      </c>
      <c r="C72" s="4"/>
      <c r="D72" s="4"/>
      <c r="E72" s="246"/>
      <c r="F72" s="246"/>
      <c r="G72" s="39"/>
      <c r="H72" s="39"/>
      <c r="I72" s="39"/>
    </row>
    <row r="73" spans="1:9" ht="15.75" thickBot="1">
      <c r="A73" s="253" t="s">
        <v>82</v>
      </c>
      <c r="B73" s="253" t="s">
        <v>73</v>
      </c>
      <c r="C73" s="4"/>
      <c r="D73" s="4"/>
      <c r="E73" s="246"/>
      <c r="F73" s="246"/>
      <c r="G73" s="39"/>
      <c r="H73" s="39"/>
      <c r="I73" s="39"/>
    </row>
    <row r="74" spans="1:9" ht="15.75" thickBot="1">
      <c r="A74" s="253" t="s">
        <v>82</v>
      </c>
      <c r="B74" s="253" t="s">
        <v>74</v>
      </c>
      <c r="C74" s="4"/>
      <c r="D74" s="4"/>
      <c r="E74" s="246"/>
      <c r="F74" s="246"/>
      <c r="G74" s="39"/>
      <c r="H74" s="39"/>
      <c r="I74" s="39"/>
    </row>
    <row r="75" spans="1:9" ht="15.75" thickBot="1">
      <c r="A75" s="253" t="s">
        <v>82</v>
      </c>
      <c r="B75" s="253" t="s">
        <v>75</v>
      </c>
      <c r="C75" s="4"/>
      <c r="D75" s="4"/>
      <c r="E75" s="246"/>
      <c r="F75" s="246"/>
      <c r="G75" s="39"/>
      <c r="H75" s="39"/>
      <c r="I75" s="39"/>
    </row>
    <row r="76" spans="1:9" ht="15.75" thickBot="1">
      <c r="A76" s="253" t="s">
        <v>82</v>
      </c>
      <c r="B76" s="253" t="s">
        <v>76</v>
      </c>
      <c r="C76" s="4"/>
      <c r="D76" s="4"/>
      <c r="E76" s="246"/>
      <c r="F76" s="246"/>
      <c r="G76" s="39"/>
      <c r="H76" s="39"/>
      <c r="I76" s="39"/>
    </row>
    <row r="77" spans="1:9" ht="15.75" thickBot="1">
      <c r="A77" s="253" t="s">
        <v>82</v>
      </c>
      <c r="B77" s="253" t="s">
        <v>77</v>
      </c>
      <c r="C77" s="4"/>
      <c r="D77" s="4"/>
      <c r="E77" s="246"/>
      <c r="F77" s="246"/>
      <c r="G77" s="39"/>
      <c r="H77" s="39"/>
      <c r="I77" s="39"/>
    </row>
    <row r="78" spans="1:9" ht="15.75" thickBot="1">
      <c r="A78" s="253" t="s">
        <v>82</v>
      </c>
      <c r="B78" s="253" t="s">
        <v>78</v>
      </c>
      <c r="C78" s="4"/>
      <c r="D78" s="4"/>
      <c r="E78" s="246"/>
      <c r="F78" s="246"/>
      <c r="G78" s="39"/>
      <c r="H78" s="39"/>
      <c r="I78" s="39"/>
    </row>
    <row r="79" spans="1:9" ht="15.75" thickBot="1">
      <c r="A79" s="253" t="s">
        <v>82</v>
      </c>
      <c r="B79" s="253" t="s">
        <v>79</v>
      </c>
      <c r="C79" s="4"/>
      <c r="D79" s="4"/>
      <c r="E79" s="246"/>
      <c r="F79" s="246"/>
      <c r="G79" s="39"/>
      <c r="H79" s="39"/>
      <c r="I79" s="39"/>
    </row>
    <row r="80" spans="1:9" ht="15.75" thickBot="1">
      <c r="A80" s="253" t="s">
        <v>82</v>
      </c>
      <c r="B80" s="253" t="s">
        <v>80</v>
      </c>
      <c r="C80" s="4"/>
      <c r="D80" s="4"/>
      <c r="E80" s="246"/>
      <c r="F80" s="246"/>
      <c r="G80" s="39"/>
      <c r="H80" s="39"/>
      <c r="I80" s="39"/>
    </row>
    <row r="81" spans="1:9" ht="15.75" thickBot="1">
      <c r="A81" s="253" t="s">
        <v>82</v>
      </c>
      <c r="B81" s="253" t="s">
        <v>81</v>
      </c>
      <c r="C81" s="4"/>
      <c r="D81" s="4"/>
      <c r="E81" s="246"/>
      <c r="F81" s="246"/>
      <c r="G81" s="39"/>
      <c r="H81" s="39"/>
      <c r="I81" s="39"/>
    </row>
    <row r="82" spans="1:9" ht="15.75" thickBot="1">
      <c r="A82" s="356" t="s">
        <v>18</v>
      </c>
      <c r="B82" s="357"/>
      <c r="C82" s="232"/>
      <c r="D82" s="233"/>
      <c r="E82" s="236">
        <f>SUM(E72:E81)</f>
        <v>0</v>
      </c>
      <c r="F82" s="236">
        <f>SUM(F72:F81)</f>
        <v>0</v>
      </c>
      <c r="G82" s="235">
        <f>+H82+I82</f>
        <v>1981.1979999999999</v>
      </c>
      <c r="H82" s="235">
        <v>971.045</v>
      </c>
      <c r="I82" s="235">
        <v>1010.153</v>
      </c>
    </row>
    <row r="83" spans="1:9" ht="15.75" thickBot="1">
      <c r="A83" s="253" t="s">
        <v>88</v>
      </c>
      <c r="B83" s="253" t="s">
        <v>83</v>
      </c>
      <c r="C83" s="4"/>
      <c r="D83" s="4"/>
      <c r="E83" s="246"/>
      <c r="F83" s="246"/>
      <c r="G83" s="39"/>
      <c r="H83" s="39"/>
      <c r="I83" s="39"/>
    </row>
    <row r="84" spans="1:9" ht="15.75" thickBot="1">
      <c r="A84" s="253" t="s">
        <v>88</v>
      </c>
      <c r="B84" s="253" t="s">
        <v>84</v>
      </c>
      <c r="C84" s="4"/>
      <c r="D84" s="4"/>
      <c r="E84" s="246"/>
      <c r="F84" s="246"/>
      <c r="G84" s="39"/>
      <c r="H84" s="39"/>
      <c r="I84" s="39"/>
    </row>
    <row r="85" spans="1:9" ht="15.75" thickBot="1">
      <c r="A85" s="253" t="s">
        <v>88</v>
      </c>
      <c r="B85" s="253" t="s">
        <v>85</v>
      </c>
      <c r="C85" s="4"/>
      <c r="D85" s="4"/>
      <c r="E85" s="246"/>
      <c r="F85" s="246"/>
      <c r="G85" s="39"/>
      <c r="H85" s="39"/>
      <c r="I85" s="39"/>
    </row>
    <row r="86" spans="1:9" ht="15.75" thickBot="1">
      <c r="A86" s="253" t="s">
        <v>88</v>
      </c>
      <c r="B86" s="253" t="s">
        <v>86</v>
      </c>
      <c r="C86" s="4"/>
      <c r="D86" s="4"/>
      <c r="E86" s="246"/>
      <c r="F86" s="246"/>
      <c r="G86" s="39"/>
      <c r="H86" s="39"/>
      <c r="I86" s="39"/>
    </row>
    <row r="87" spans="1:9" ht="15.75" thickBot="1">
      <c r="A87" s="253" t="s">
        <v>88</v>
      </c>
      <c r="B87" s="253" t="s">
        <v>87</v>
      </c>
      <c r="C87" s="4"/>
      <c r="D87" s="4"/>
      <c r="E87" s="246"/>
      <c r="F87" s="246"/>
      <c r="G87" s="39"/>
      <c r="H87" s="39"/>
      <c r="I87" s="39"/>
    </row>
    <row r="88" spans="1:9" ht="15.75" thickBot="1">
      <c r="A88" s="356" t="s">
        <v>161</v>
      </c>
      <c r="B88" s="357"/>
      <c r="C88" s="232"/>
      <c r="D88" s="233"/>
      <c r="E88" s="236">
        <f>SUM(E83:E87)</f>
        <v>0</v>
      </c>
      <c r="F88" s="236">
        <f>SUM(F83:F87)</f>
        <v>0</v>
      </c>
      <c r="G88" s="235">
        <f>+H88+I88</f>
        <v>1150.468</v>
      </c>
      <c r="H88" s="235">
        <v>619.993</v>
      </c>
      <c r="I88" s="235">
        <v>530.475</v>
      </c>
    </row>
    <row r="89" spans="1:9" ht="15.75" thickBot="1">
      <c r="A89" s="253" t="s">
        <v>99</v>
      </c>
      <c r="B89" s="253" t="s">
        <v>89</v>
      </c>
      <c r="C89" s="4"/>
      <c r="D89" s="4"/>
      <c r="E89" s="246"/>
      <c r="F89" s="246"/>
      <c r="G89" s="39">
        <f>+G88*0.65</f>
        <v>747.8042</v>
      </c>
      <c r="H89" s="39"/>
      <c r="I89" s="39"/>
    </row>
    <row r="90" spans="1:9" ht="15.75" thickBot="1">
      <c r="A90" s="253" t="s">
        <v>99</v>
      </c>
      <c r="B90" s="253" t="s">
        <v>90</v>
      </c>
      <c r="C90" s="4"/>
      <c r="D90" s="4"/>
      <c r="E90" s="246"/>
      <c r="F90" s="246"/>
      <c r="G90" s="39"/>
      <c r="H90" s="39"/>
      <c r="I90" s="39"/>
    </row>
    <row r="91" spans="1:9" ht="15.75" thickBot="1">
      <c r="A91" s="253" t="s">
        <v>99</v>
      </c>
      <c r="B91" s="253" t="s">
        <v>91</v>
      </c>
      <c r="C91" s="4"/>
      <c r="D91" s="4"/>
      <c r="E91" s="246"/>
      <c r="F91" s="246"/>
      <c r="G91" s="39"/>
      <c r="H91" s="39"/>
      <c r="I91" s="39"/>
    </row>
    <row r="92" spans="1:9" ht="15.75" thickBot="1">
      <c r="A92" s="253" t="s">
        <v>99</v>
      </c>
      <c r="B92" s="253" t="s">
        <v>92</v>
      </c>
      <c r="C92" s="4"/>
      <c r="D92" s="4"/>
      <c r="E92" s="246"/>
      <c r="F92" s="246"/>
      <c r="G92" s="39"/>
      <c r="H92" s="39"/>
      <c r="I92" s="39"/>
    </row>
    <row r="93" spans="1:9" ht="15.75" thickBot="1">
      <c r="A93" s="253" t="s">
        <v>99</v>
      </c>
      <c r="B93" s="253" t="s">
        <v>93</v>
      </c>
      <c r="C93" s="4"/>
      <c r="D93" s="4"/>
      <c r="E93" s="246"/>
      <c r="F93" s="246"/>
      <c r="G93" s="39"/>
      <c r="H93" s="39"/>
      <c r="I93" s="39"/>
    </row>
    <row r="94" spans="1:9" ht="15.75" thickBot="1">
      <c r="A94" s="253" t="s">
        <v>99</v>
      </c>
      <c r="B94" s="253" t="s">
        <v>94</v>
      </c>
      <c r="C94" s="4"/>
      <c r="D94" s="4"/>
      <c r="E94" s="246"/>
      <c r="F94" s="246"/>
      <c r="G94" s="39"/>
      <c r="H94" s="39"/>
      <c r="I94" s="39"/>
    </row>
    <row r="95" spans="1:9" ht="15.75" thickBot="1">
      <c r="A95" s="253" t="s">
        <v>99</v>
      </c>
      <c r="B95" s="253" t="s">
        <v>95</v>
      </c>
      <c r="C95" s="4"/>
      <c r="D95" s="4"/>
      <c r="E95" s="246"/>
      <c r="F95" s="246"/>
      <c r="G95" s="39"/>
      <c r="H95" s="39"/>
      <c r="I95" s="39"/>
    </row>
    <row r="96" spans="1:9" ht="15.75" thickBot="1">
      <c r="A96" s="253" t="s">
        <v>99</v>
      </c>
      <c r="B96" s="253" t="s">
        <v>96</v>
      </c>
      <c r="C96" s="4"/>
      <c r="D96" s="4"/>
      <c r="E96" s="246"/>
      <c r="F96" s="246"/>
      <c r="G96" s="39"/>
      <c r="H96" s="39"/>
      <c r="I96" s="39"/>
    </row>
    <row r="97" spans="1:9" ht="15.75" thickBot="1">
      <c r="A97" s="253" t="s">
        <v>99</v>
      </c>
      <c r="B97" s="253" t="s">
        <v>97</v>
      </c>
      <c r="C97" s="4"/>
      <c r="D97" s="4"/>
      <c r="E97" s="246"/>
      <c r="F97" s="246"/>
      <c r="G97" s="39"/>
      <c r="H97" s="39"/>
      <c r="I97" s="39"/>
    </row>
    <row r="98" spans="1:9" ht="15.75" thickBot="1">
      <c r="A98" s="253" t="s">
        <v>99</v>
      </c>
      <c r="B98" s="253" t="s">
        <v>98</v>
      </c>
      <c r="C98" s="4"/>
      <c r="D98" s="4"/>
      <c r="E98" s="246"/>
      <c r="F98" s="246"/>
      <c r="G98" s="39"/>
      <c r="H98" s="39"/>
      <c r="I98" s="39"/>
    </row>
    <row r="99" spans="1:9" ht="15.75" thickBot="1">
      <c r="A99" s="356" t="s">
        <v>162</v>
      </c>
      <c r="B99" s="357"/>
      <c r="C99" s="232"/>
      <c r="D99" s="233"/>
      <c r="E99" s="236">
        <f>SUM(E89:E98)</f>
        <v>0</v>
      </c>
      <c r="F99" s="236">
        <f>SUM(F89:F98)</f>
        <v>0</v>
      </c>
      <c r="G99" s="235">
        <f>+H99+I99</f>
        <v>2401.124</v>
      </c>
      <c r="H99" s="235">
        <v>1345.961</v>
      </c>
      <c r="I99" s="235">
        <v>1055.163</v>
      </c>
    </row>
    <row r="100" spans="1:9" ht="15.75" thickBot="1">
      <c r="A100" s="253" t="s">
        <v>116</v>
      </c>
      <c r="B100" s="253" t="s">
        <v>100</v>
      </c>
      <c r="C100" s="4"/>
      <c r="D100" s="4"/>
      <c r="E100" s="246"/>
      <c r="F100" s="246"/>
      <c r="G100" s="39"/>
      <c r="H100" s="39"/>
      <c r="I100" s="39"/>
    </row>
    <row r="101" spans="1:9" ht="15.75" thickBot="1">
      <c r="A101" s="253" t="s">
        <v>116</v>
      </c>
      <c r="B101" s="253" t="s">
        <v>101</v>
      </c>
      <c r="C101" s="4"/>
      <c r="D101" s="4"/>
      <c r="E101" s="246"/>
      <c r="F101" s="246"/>
      <c r="G101" s="39"/>
      <c r="H101" s="39"/>
      <c r="I101" s="39"/>
    </row>
    <row r="102" spans="1:9" ht="15.75" thickBot="1">
      <c r="A102" s="253" t="s">
        <v>116</v>
      </c>
      <c r="B102" s="253" t="s">
        <v>102</v>
      </c>
      <c r="C102" s="4"/>
      <c r="D102" s="4"/>
      <c r="E102" s="246"/>
      <c r="F102" s="246"/>
      <c r="G102" s="39"/>
      <c r="H102" s="39"/>
      <c r="I102" s="39"/>
    </row>
    <row r="103" spans="1:9" ht="15.75" thickBot="1">
      <c r="A103" s="253" t="s">
        <v>116</v>
      </c>
      <c r="B103" s="253" t="s">
        <v>103</v>
      </c>
      <c r="C103" s="4"/>
      <c r="D103" s="4"/>
      <c r="E103" s="246"/>
      <c r="F103" s="246"/>
      <c r="G103" s="39"/>
      <c r="H103" s="39"/>
      <c r="I103" s="39"/>
    </row>
    <row r="104" spans="1:9" ht="15.75" thickBot="1">
      <c r="A104" s="253" t="s">
        <v>116</v>
      </c>
      <c r="B104" s="253" t="s">
        <v>104</v>
      </c>
      <c r="C104" s="4"/>
      <c r="D104" s="4"/>
      <c r="E104" s="246"/>
      <c r="F104" s="246"/>
      <c r="G104" s="39"/>
      <c r="H104" s="39"/>
      <c r="I104" s="39"/>
    </row>
    <row r="105" spans="1:9" ht="15.75" thickBot="1">
      <c r="A105" s="253" t="s">
        <v>116</v>
      </c>
      <c r="B105" s="253" t="s">
        <v>105</v>
      </c>
      <c r="C105" s="4"/>
      <c r="D105" s="4"/>
      <c r="E105" s="246"/>
      <c r="F105" s="246"/>
      <c r="G105" s="39"/>
      <c r="H105" s="39"/>
      <c r="I105" s="39"/>
    </row>
    <row r="106" spans="1:9" ht="15.75" thickBot="1">
      <c r="A106" s="253" t="s">
        <v>116</v>
      </c>
      <c r="B106" s="253" t="s">
        <v>106</v>
      </c>
      <c r="C106" s="4"/>
      <c r="D106" s="4"/>
      <c r="E106" s="246"/>
      <c r="F106" s="246"/>
      <c r="G106" s="39"/>
      <c r="H106" s="39"/>
      <c r="I106" s="39"/>
    </row>
    <row r="107" spans="1:9" ht="15.75" thickBot="1">
      <c r="A107" s="253" t="s">
        <v>116</v>
      </c>
      <c r="B107" s="253" t="s">
        <v>107</v>
      </c>
      <c r="C107" s="4"/>
      <c r="D107" s="4"/>
      <c r="E107" s="246"/>
      <c r="F107" s="246"/>
      <c r="G107" s="39"/>
      <c r="H107" s="39"/>
      <c r="I107" s="39"/>
    </row>
    <row r="108" spans="1:9" ht="15.75" thickBot="1">
      <c r="A108" s="253" t="s">
        <v>116</v>
      </c>
      <c r="B108" s="253" t="s">
        <v>108</v>
      </c>
      <c r="C108" s="4"/>
      <c r="D108" s="4"/>
      <c r="E108" s="246"/>
      <c r="F108" s="246"/>
      <c r="G108" s="39"/>
      <c r="H108" s="39"/>
      <c r="I108" s="39"/>
    </row>
    <row r="109" spans="1:9" ht="15.75" thickBot="1">
      <c r="A109" s="253" t="s">
        <v>116</v>
      </c>
      <c r="B109" s="253" t="s">
        <v>109</v>
      </c>
      <c r="C109" s="4"/>
      <c r="D109" s="4"/>
      <c r="E109" s="246"/>
      <c r="F109" s="246"/>
      <c r="G109" s="39"/>
      <c r="H109" s="39"/>
      <c r="I109" s="39"/>
    </row>
    <row r="110" spans="1:9" ht="15.75" thickBot="1">
      <c r="A110" s="253" t="s">
        <v>116</v>
      </c>
      <c r="B110" s="253" t="s">
        <v>110</v>
      </c>
      <c r="C110" s="4"/>
      <c r="D110" s="4"/>
      <c r="E110" s="246"/>
      <c r="F110" s="246"/>
      <c r="G110" s="39"/>
      <c r="H110" s="39"/>
      <c r="I110" s="39"/>
    </row>
    <row r="111" spans="1:9" ht="15.75" thickBot="1">
      <c r="A111" s="253" t="s">
        <v>116</v>
      </c>
      <c r="B111" s="253" t="s">
        <v>111</v>
      </c>
      <c r="C111" s="4"/>
      <c r="D111" s="4"/>
      <c r="E111" s="246"/>
      <c r="F111" s="246"/>
      <c r="G111" s="39"/>
      <c r="H111" s="39"/>
      <c r="I111" s="39"/>
    </row>
    <row r="112" spans="1:9" ht="15.75" thickBot="1">
      <c r="A112" s="253" t="s">
        <v>116</v>
      </c>
      <c r="B112" s="253" t="s">
        <v>112</v>
      </c>
      <c r="C112" s="4"/>
      <c r="D112" s="4"/>
      <c r="E112" s="246"/>
      <c r="F112" s="246"/>
      <c r="G112" s="39"/>
      <c r="H112" s="39"/>
      <c r="I112" s="39"/>
    </row>
    <row r="113" spans="1:9" ht="15.75" thickBot="1">
      <c r="A113" s="253" t="s">
        <v>116</v>
      </c>
      <c r="B113" s="253" t="s">
        <v>113</v>
      </c>
      <c r="C113" s="4"/>
      <c r="D113" s="4"/>
      <c r="E113" s="246"/>
      <c r="F113" s="246"/>
      <c r="G113" s="39"/>
      <c r="H113" s="39"/>
      <c r="I113" s="39"/>
    </row>
    <row r="114" spans="1:9" ht="15.75" thickBot="1">
      <c r="A114" s="253" t="s">
        <v>116</v>
      </c>
      <c r="B114" s="253" t="s">
        <v>114</v>
      </c>
      <c r="C114" s="4"/>
      <c r="D114" s="4"/>
      <c r="E114" s="246"/>
      <c r="F114" s="246"/>
      <c r="G114" s="39"/>
      <c r="H114" s="39"/>
      <c r="I114" s="39"/>
    </row>
    <row r="115" spans="1:9" ht="15.75" thickBot="1">
      <c r="A115" s="253" t="s">
        <v>116</v>
      </c>
      <c r="B115" s="253" t="s">
        <v>115</v>
      </c>
      <c r="C115" s="4"/>
      <c r="D115" s="4"/>
      <c r="E115" s="246"/>
      <c r="F115" s="246"/>
      <c r="G115" s="39"/>
      <c r="H115" s="39"/>
      <c r="I115" s="39"/>
    </row>
    <row r="116" spans="1:9" ht="15.75" thickBot="1">
      <c r="A116" s="356" t="s">
        <v>163</v>
      </c>
      <c r="B116" s="357"/>
      <c r="C116" s="232"/>
      <c r="D116" s="233"/>
      <c r="E116" s="236">
        <f>SUM(E100:E115)</f>
        <v>0</v>
      </c>
      <c r="F116" s="236">
        <f>SUM(F100:F115)</f>
        <v>0</v>
      </c>
      <c r="G116" s="235">
        <f>+H116+I116</f>
        <v>16400.444</v>
      </c>
      <c r="H116" s="235">
        <v>9337.732</v>
      </c>
      <c r="I116" s="235">
        <v>7062.712</v>
      </c>
    </row>
    <row r="117" spans="1:9" ht="15.75" thickBot="1">
      <c r="A117" s="253" t="s">
        <v>129</v>
      </c>
      <c r="B117" s="253" t="s">
        <v>117</v>
      </c>
      <c r="C117" s="4"/>
      <c r="D117" s="4"/>
      <c r="E117" s="246"/>
      <c r="F117" s="246"/>
      <c r="G117" s="39"/>
      <c r="H117" s="39"/>
      <c r="I117" s="39"/>
    </row>
    <row r="118" spans="1:9" ht="15.75" thickBot="1">
      <c r="A118" s="253" t="s">
        <v>129</v>
      </c>
      <c r="B118" s="253" t="s">
        <v>118</v>
      </c>
      <c r="C118" s="4"/>
      <c r="D118" s="4"/>
      <c r="E118" s="246"/>
      <c r="F118" s="246"/>
      <c r="G118" s="39"/>
      <c r="H118" s="39"/>
      <c r="I118" s="39"/>
    </row>
    <row r="119" spans="1:9" ht="15.75" thickBot="1">
      <c r="A119" s="253" t="s">
        <v>129</v>
      </c>
      <c r="B119" s="253" t="s">
        <v>119</v>
      </c>
      <c r="C119" s="4"/>
      <c r="D119" s="4"/>
      <c r="E119" s="246"/>
      <c r="F119" s="246"/>
      <c r="G119" s="39"/>
      <c r="H119" s="39"/>
      <c r="I119" s="39"/>
    </row>
    <row r="120" spans="1:9" ht="15.75" thickBot="1">
      <c r="A120" s="253" t="s">
        <v>129</v>
      </c>
      <c r="B120" s="253" t="s">
        <v>120</v>
      </c>
      <c r="C120" s="4"/>
      <c r="D120" s="4"/>
      <c r="E120" s="246"/>
      <c r="F120" s="246"/>
      <c r="G120" s="39"/>
      <c r="H120" s="39"/>
      <c r="I120" s="39"/>
    </row>
    <row r="121" spans="1:9" ht="15.75" thickBot="1">
      <c r="A121" s="253" t="s">
        <v>129</v>
      </c>
      <c r="B121" s="253" t="s">
        <v>121</v>
      </c>
      <c r="C121" s="4"/>
      <c r="D121" s="4"/>
      <c r="E121" s="246"/>
      <c r="F121" s="246"/>
      <c r="G121" s="39"/>
      <c r="H121" s="39"/>
      <c r="I121" s="39"/>
    </row>
    <row r="122" spans="1:9" ht="15.75" thickBot="1">
      <c r="A122" s="253" t="s">
        <v>129</v>
      </c>
      <c r="B122" s="253" t="s">
        <v>122</v>
      </c>
      <c r="C122" s="4"/>
      <c r="D122" s="4"/>
      <c r="E122" s="246"/>
      <c r="F122" s="246"/>
      <c r="G122" s="39"/>
      <c r="H122" s="39"/>
      <c r="I122" s="39"/>
    </row>
    <row r="123" spans="1:9" ht="15.75" thickBot="1">
      <c r="A123" s="253" t="s">
        <v>129</v>
      </c>
      <c r="B123" s="253" t="s">
        <v>123</v>
      </c>
      <c r="C123" s="4"/>
      <c r="D123" s="4"/>
      <c r="E123" s="246"/>
      <c r="F123" s="246"/>
      <c r="G123" s="39"/>
      <c r="H123" s="39"/>
      <c r="I123" s="39"/>
    </row>
    <row r="124" spans="1:9" ht="15.75" thickBot="1">
      <c r="A124" s="253" t="s">
        <v>129</v>
      </c>
      <c r="B124" s="253" t="s">
        <v>124</v>
      </c>
      <c r="C124" s="4"/>
      <c r="D124" s="4"/>
      <c r="E124" s="246"/>
      <c r="F124" s="246"/>
      <c r="G124" s="39"/>
      <c r="H124" s="39"/>
      <c r="I124" s="39"/>
    </row>
    <row r="125" spans="1:9" ht="15.75" thickBot="1">
      <c r="A125" s="253" t="s">
        <v>129</v>
      </c>
      <c r="B125" s="253" t="s">
        <v>125</v>
      </c>
      <c r="C125" s="4"/>
      <c r="D125" s="4"/>
      <c r="E125" s="246"/>
      <c r="F125" s="246"/>
      <c r="G125" s="39"/>
      <c r="H125" s="39"/>
      <c r="I125" s="39"/>
    </row>
    <row r="126" spans="1:9" ht="15.75" thickBot="1">
      <c r="A126" s="253" t="s">
        <v>129</v>
      </c>
      <c r="B126" s="253" t="s">
        <v>126</v>
      </c>
      <c r="C126" s="4"/>
      <c r="D126" s="4"/>
      <c r="E126" s="246"/>
      <c r="F126" s="246"/>
      <c r="G126" s="39"/>
      <c r="H126" s="39"/>
      <c r="I126" s="39"/>
    </row>
    <row r="127" spans="1:9" ht="15.75" thickBot="1">
      <c r="A127" s="253" t="s">
        <v>129</v>
      </c>
      <c r="B127" s="253" t="s">
        <v>127</v>
      </c>
      <c r="C127" s="4"/>
      <c r="D127" s="4"/>
      <c r="E127" s="246"/>
      <c r="F127" s="246"/>
      <c r="G127" s="39"/>
      <c r="H127" s="39"/>
      <c r="I127" s="39"/>
    </row>
    <row r="128" spans="1:9" ht="15.75" thickBot="1">
      <c r="A128" s="253" t="s">
        <v>129</v>
      </c>
      <c r="B128" s="253" t="s">
        <v>128</v>
      </c>
      <c r="C128" s="4"/>
      <c r="D128" s="4"/>
      <c r="E128" s="246"/>
      <c r="F128" s="246"/>
      <c r="G128" s="39"/>
      <c r="H128" s="39"/>
      <c r="I128" s="39"/>
    </row>
    <row r="129" spans="1:9" ht="15.75" thickBot="1">
      <c r="A129" s="356" t="s">
        <v>164</v>
      </c>
      <c r="B129" s="357"/>
      <c r="C129" s="232"/>
      <c r="D129" s="233"/>
      <c r="E129" s="236">
        <f>SUM(E117:E128)</f>
        <v>0</v>
      </c>
      <c r="F129" s="236">
        <f>SUM(F117:F128)</f>
        <v>0</v>
      </c>
      <c r="G129" s="235">
        <f>+H129+I129</f>
        <v>1451.1460000000002</v>
      </c>
      <c r="H129" s="235">
        <v>711.053</v>
      </c>
      <c r="I129" s="235">
        <v>740.0930000000001</v>
      </c>
    </row>
    <row r="130" spans="1:9" ht="15.75" thickBot="1">
      <c r="A130" s="253" t="s">
        <v>143</v>
      </c>
      <c r="B130" s="253" t="s">
        <v>130</v>
      </c>
      <c r="C130" s="4"/>
      <c r="D130" s="4"/>
      <c r="E130" s="246"/>
      <c r="F130" s="246"/>
      <c r="G130" s="39"/>
      <c r="H130" s="39"/>
      <c r="I130" s="39"/>
    </row>
    <row r="131" spans="1:9" ht="15.75" thickBot="1">
      <c r="A131" s="253" t="s">
        <v>143</v>
      </c>
      <c r="B131" s="253" t="s">
        <v>131</v>
      </c>
      <c r="C131" s="4"/>
      <c r="D131" s="4"/>
      <c r="E131" s="246"/>
      <c r="F131" s="246"/>
      <c r="G131" s="39"/>
      <c r="H131" s="39"/>
      <c r="I131" s="39"/>
    </row>
    <row r="132" spans="1:9" ht="15.75" thickBot="1">
      <c r="A132" s="253" t="s">
        <v>143</v>
      </c>
      <c r="B132" s="253" t="s">
        <v>132</v>
      </c>
      <c r="C132" s="4"/>
      <c r="D132" s="4"/>
      <c r="E132" s="246"/>
      <c r="F132" s="246"/>
      <c r="G132" s="39"/>
      <c r="H132" s="39"/>
      <c r="I132" s="39"/>
    </row>
    <row r="133" spans="1:9" ht="15.75" thickBot="1">
      <c r="A133" s="253" t="s">
        <v>143</v>
      </c>
      <c r="B133" s="253" t="s">
        <v>133</v>
      </c>
      <c r="C133" s="4"/>
      <c r="D133" s="4"/>
      <c r="E133" s="246"/>
      <c r="F133" s="246"/>
      <c r="G133" s="39"/>
      <c r="H133" s="39"/>
      <c r="I133" s="39"/>
    </row>
    <row r="134" spans="1:9" ht="15.75" thickBot="1">
      <c r="A134" s="253" t="s">
        <v>143</v>
      </c>
      <c r="B134" s="253" t="s">
        <v>134</v>
      </c>
      <c r="C134" s="4"/>
      <c r="D134" s="4"/>
      <c r="E134" s="246"/>
      <c r="F134" s="246"/>
      <c r="G134" s="39"/>
      <c r="H134" s="39"/>
      <c r="I134" s="39"/>
    </row>
    <row r="135" spans="1:9" ht="15.75" thickBot="1">
      <c r="A135" s="253" t="s">
        <v>143</v>
      </c>
      <c r="B135" s="253" t="s">
        <v>135</v>
      </c>
      <c r="C135" s="4"/>
      <c r="D135" s="4"/>
      <c r="E135" s="246"/>
      <c r="F135" s="246"/>
      <c r="G135" s="39"/>
      <c r="H135" s="39"/>
      <c r="I135" s="39"/>
    </row>
    <row r="136" spans="1:9" ht="15.75" thickBot="1">
      <c r="A136" s="253" t="s">
        <v>143</v>
      </c>
      <c r="B136" s="253" t="s">
        <v>136</v>
      </c>
      <c r="C136" s="4"/>
      <c r="D136" s="4"/>
      <c r="E136" s="246"/>
      <c r="F136" s="246"/>
      <c r="G136" s="39"/>
      <c r="H136" s="39"/>
      <c r="I136" s="39"/>
    </row>
    <row r="137" spans="1:9" ht="15.75" thickBot="1">
      <c r="A137" s="253" t="s">
        <v>143</v>
      </c>
      <c r="B137" s="253" t="s">
        <v>137</v>
      </c>
      <c r="C137" s="4"/>
      <c r="D137" s="4"/>
      <c r="E137" s="246"/>
      <c r="F137" s="246"/>
      <c r="G137" s="39"/>
      <c r="H137" s="39"/>
      <c r="I137" s="39"/>
    </row>
    <row r="138" spans="1:9" ht="15.75" thickBot="1">
      <c r="A138" s="253" t="s">
        <v>143</v>
      </c>
      <c r="B138" s="253" t="s">
        <v>138</v>
      </c>
      <c r="C138" s="4"/>
      <c r="D138" s="4"/>
      <c r="E138" s="246"/>
      <c r="F138" s="246"/>
      <c r="G138" s="39"/>
      <c r="H138" s="39"/>
      <c r="I138" s="39"/>
    </row>
    <row r="139" spans="1:9" ht="15.75" thickBot="1">
      <c r="A139" s="253" t="s">
        <v>143</v>
      </c>
      <c r="B139" s="253" t="s">
        <v>139</v>
      </c>
      <c r="C139" s="4"/>
      <c r="D139" s="4"/>
      <c r="E139" s="246"/>
      <c r="F139" s="246"/>
      <c r="G139" s="39"/>
      <c r="H139" s="39"/>
      <c r="I139" s="39"/>
    </row>
    <row r="140" spans="1:9" ht="15.75" thickBot="1">
      <c r="A140" s="253" t="s">
        <v>143</v>
      </c>
      <c r="B140" s="253" t="s">
        <v>140</v>
      </c>
      <c r="C140" s="4"/>
      <c r="D140" s="4"/>
      <c r="E140" s="246"/>
      <c r="F140" s="246"/>
      <c r="G140" s="39"/>
      <c r="H140" s="39"/>
      <c r="I140" s="39"/>
    </row>
    <row r="141" spans="1:9" ht="15.75" thickBot="1">
      <c r="A141" s="253" t="s">
        <v>143</v>
      </c>
      <c r="B141" s="253" t="s">
        <v>141</v>
      </c>
      <c r="C141" s="4"/>
      <c r="D141" s="4"/>
      <c r="E141" s="246"/>
      <c r="F141" s="246"/>
      <c r="G141" s="39"/>
      <c r="H141" s="39"/>
      <c r="I141" s="39"/>
    </row>
    <row r="142" spans="1:9" ht="15.75" thickBot="1">
      <c r="A142" s="253" t="s">
        <v>143</v>
      </c>
      <c r="B142" s="253" t="s">
        <v>142</v>
      </c>
      <c r="C142" s="4"/>
      <c r="D142" s="4"/>
      <c r="E142" s="246"/>
      <c r="F142" s="246"/>
      <c r="G142" s="39"/>
      <c r="H142" s="39"/>
      <c r="I142" s="39"/>
    </row>
    <row r="143" spans="1:9" ht="15.75" thickBot="1">
      <c r="A143" s="356" t="s">
        <v>165</v>
      </c>
      <c r="B143" s="357"/>
      <c r="C143" s="232"/>
      <c r="D143" s="233"/>
      <c r="E143" s="236">
        <f>SUM(E130:E142)</f>
        <v>0</v>
      </c>
      <c r="F143" s="236">
        <f>SUM(F130:F142)</f>
        <v>0</v>
      </c>
      <c r="G143" s="235">
        <f>+H143+I143</f>
        <v>5431.072</v>
      </c>
      <c r="H143" s="235">
        <v>3197.933</v>
      </c>
      <c r="I143" s="235">
        <v>2233.139</v>
      </c>
    </row>
    <row r="144" spans="1:9" ht="15.75" thickBot="1">
      <c r="A144" s="253" t="s">
        <v>148</v>
      </c>
      <c r="B144" s="253" t="s">
        <v>144</v>
      </c>
      <c r="C144" s="4"/>
      <c r="D144" s="4"/>
      <c r="E144" s="246"/>
      <c r="F144" s="246"/>
      <c r="G144" s="39"/>
      <c r="H144" s="39"/>
      <c r="I144" s="39"/>
    </row>
    <row r="145" spans="1:9" ht="15.75" thickBot="1">
      <c r="A145" s="253" t="s">
        <v>148</v>
      </c>
      <c r="B145" s="253" t="s">
        <v>145</v>
      </c>
      <c r="C145" s="4"/>
      <c r="D145" s="4"/>
      <c r="E145" s="246"/>
      <c r="F145" s="246"/>
      <c r="G145" s="39"/>
      <c r="H145" s="39"/>
      <c r="I145" s="39"/>
    </row>
    <row r="146" spans="1:9" ht="15.75" thickBot="1">
      <c r="A146" s="253" t="s">
        <v>148</v>
      </c>
      <c r="B146" s="253" t="s">
        <v>146</v>
      </c>
      <c r="C146" s="4"/>
      <c r="D146" s="4"/>
      <c r="E146" s="246"/>
      <c r="F146" s="246"/>
      <c r="G146" s="39"/>
      <c r="H146" s="39"/>
      <c r="I146" s="39"/>
    </row>
    <row r="147" spans="1:9" ht="15.75" thickBot="1">
      <c r="A147" s="253" t="s">
        <v>148</v>
      </c>
      <c r="B147" s="253" t="s">
        <v>147</v>
      </c>
      <c r="C147" s="4"/>
      <c r="D147" s="4"/>
      <c r="E147" s="246"/>
      <c r="F147" s="246"/>
      <c r="G147" s="39"/>
      <c r="H147" s="39"/>
      <c r="I147" s="39"/>
    </row>
    <row r="148" spans="1:9" ht="15.75" thickBot="1">
      <c r="A148" s="356" t="s">
        <v>166</v>
      </c>
      <c r="B148" s="357"/>
      <c r="C148" s="232"/>
      <c r="D148" s="233"/>
      <c r="E148" s="236">
        <f>SUM(E144:E147)</f>
        <v>0</v>
      </c>
      <c r="F148" s="236">
        <f>SUM(F144:F147)</f>
        <v>0</v>
      </c>
      <c r="G148" s="235">
        <f>+H148+I148</f>
        <v>1982.902</v>
      </c>
      <c r="H148" s="235">
        <v>1081.416</v>
      </c>
      <c r="I148" s="235">
        <v>901.486</v>
      </c>
    </row>
    <row r="149" spans="1:9" ht="15.75" thickBot="1">
      <c r="A149" s="253" t="s">
        <v>156</v>
      </c>
      <c r="B149" s="253" t="s">
        <v>149</v>
      </c>
      <c r="C149" s="4"/>
      <c r="D149" s="4"/>
      <c r="E149" s="246"/>
      <c r="F149" s="246"/>
      <c r="G149" s="39"/>
      <c r="H149" s="39"/>
      <c r="I149" s="39"/>
    </row>
    <row r="150" spans="1:9" ht="15.75" thickBot="1">
      <c r="A150" s="253" t="s">
        <v>156</v>
      </c>
      <c r="B150" s="253" t="s">
        <v>150</v>
      </c>
      <c r="C150" s="4"/>
      <c r="D150" s="4"/>
      <c r="E150" s="246"/>
      <c r="F150" s="246"/>
      <c r="G150" s="39"/>
      <c r="H150" s="39"/>
      <c r="I150" s="39"/>
    </row>
    <row r="151" spans="1:9" ht="15.75" thickBot="1">
      <c r="A151" s="253" t="s">
        <v>156</v>
      </c>
      <c r="B151" s="253" t="s">
        <v>151</v>
      </c>
      <c r="C151" s="4"/>
      <c r="D151" s="4"/>
      <c r="E151" s="246"/>
      <c r="F151" s="246"/>
      <c r="G151" s="39"/>
      <c r="H151" s="39"/>
      <c r="I151" s="39"/>
    </row>
    <row r="152" spans="1:9" ht="15.75" thickBot="1">
      <c r="A152" s="253" t="s">
        <v>156</v>
      </c>
      <c r="B152" s="253" t="s">
        <v>152</v>
      </c>
      <c r="C152" s="4"/>
      <c r="D152" s="4"/>
      <c r="E152" s="246"/>
      <c r="F152" s="246"/>
      <c r="G152" s="39"/>
      <c r="H152" s="39"/>
      <c r="I152" s="39"/>
    </row>
    <row r="153" spans="1:9" ht="15.75" thickBot="1">
      <c r="A153" s="253" t="s">
        <v>156</v>
      </c>
      <c r="B153" s="253" t="s">
        <v>153</v>
      </c>
      <c r="C153" s="4"/>
      <c r="D153" s="4"/>
      <c r="E153" s="246"/>
      <c r="F153" s="246"/>
      <c r="G153" s="39"/>
      <c r="H153" s="39"/>
      <c r="I153" s="39"/>
    </row>
    <row r="154" spans="1:9" ht="15.75" thickBot="1">
      <c r="A154" s="253" t="s">
        <v>156</v>
      </c>
      <c r="B154" s="253" t="s">
        <v>154</v>
      </c>
      <c r="C154" s="4"/>
      <c r="D154" s="4"/>
      <c r="E154" s="246"/>
      <c r="F154" s="246"/>
      <c r="G154" s="39"/>
      <c r="H154" s="39"/>
      <c r="I154" s="39"/>
    </row>
    <row r="155" spans="1:9" ht="15.75" thickBot="1">
      <c r="A155" s="253" t="s">
        <v>156</v>
      </c>
      <c r="B155" s="253" t="s">
        <v>155</v>
      </c>
      <c r="C155" s="4"/>
      <c r="D155" s="4"/>
      <c r="E155" s="246"/>
      <c r="F155" s="246"/>
      <c r="G155" s="39"/>
      <c r="H155" s="39"/>
      <c r="I155" s="39"/>
    </row>
    <row r="156" spans="1:9" ht="15.75" thickBot="1">
      <c r="A156" s="356" t="s">
        <v>167</v>
      </c>
      <c r="B156" s="357"/>
      <c r="C156" s="232"/>
      <c r="D156" s="233"/>
      <c r="E156" s="236">
        <f>SUM(E149:E155)</f>
        <v>0</v>
      </c>
      <c r="F156" s="236">
        <f>SUM(F149:F155)</f>
        <v>0</v>
      </c>
      <c r="G156" s="235">
        <f>+H156+I156</f>
        <v>861.3430000000001</v>
      </c>
      <c r="H156" s="235">
        <v>408.671</v>
      </c>
      <c r="I156" s="235">
        <v>452.672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+E25+E36+E57+E71+E82+E88+E99+E116+E129+E143+E148+E156+E41+E46</f>
        <v>0</v>
      </c>
      <c r="F157" s="39">
        <f>+F25+F36+F57+F71+F82+F88+F99+F116+F129+F143+F148+F156+F41+F46</f>
        <v>0</v>
      </c>
      <c r="G157" s="39">
        <f>+G25+G36+G57+G71+G82+G88+G99+G116+G129+G143+G148+G156+G41+G46</f>
        <v>105151.58799999997</v>
      </c>
      <c r="H157" s="39">
        <f>+H25+H36+H57+H71+H82+H88+H99+H116+H129+H143+H148+H156+H41+H46</f>
        <v>60825.097</v>
      </c>
      <c r="I157" s="39">
        <f>+I25+I36+I57+I71+I82+I88+I99+I116+I129+I143+I148+I156+I41+I46</f>
        <v>44326.490999999995</v>
      </c>
    </row>
    <row r="158" spans="3:4" ht="15">
      <c r="C158" s="315"/>
      <c r="D158" s="315"/>
    </row>
  </sheetData>
  <sheetProtection/>
  <mergeCells count="25">
    <mergeCell ref="E10:F10"/>
    <mergeCell ref="A41:B41"/>
    <mergeCell ref="A46:B46"/>
    <mergeCell ref="A143:B143"/>
    <mergeCell ref="H10:H11"/>
    <mergeCell ref="I10:I11"/>
    <mergeCell ref="E1:I1"/>
    <mergeCell ref="A25:B25"/>
    <mergeCell ref="A36:B36"/>
    <mergeCell ref="A1:A10"/>
    <mergeCell ref="B1:B10"/>
    <mergeCell ref="D1:D10"/>
    <mergeCell ref="C1:C11"/>
    <mergeCell ref="G10:G11"/>
    <mergeCell ref="E2:F9"/>
    <mergeCell ref="G2:I9"/>
    <mergeCell ref="A156:B156"/>
    <mergeCell ref="A57:B57"/>
    <mergeCell ref="A71:B71"/>
    <mergeCell ref="A82:B82"/>
    <mergeCell ref="A88:B88"/>
    <mergeCell ref="A99:B99"/>
    <mergeCell ref="A129:B129"/>
    <mergeCell ref="A148:B148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7" bestFit="1" customWidth="1"/>
    <col min="2" max="2" width="36.7109375" style="267" bestFit="1" customWidth="1"/>
    <col min="3" max="3" width="17.57421875" style="267" customWidth="1"/>
    <col min="4" max="4" width="11.00390625" style="267" customWidth="1"/>
    <col min="5" max="5" width="6.28125" style="316" customWidth="1"/>
    <col min="6" max="6" width="7.00390625" style="316" bestFit="1" customWidth="1"/>
    <col min="7" max="7" width="5.7109375" style="267" bestFit="1" customWidth="1"/>
    <col min="8" max="11" width="5.140625" style="267" bestFit="1" customWidth="1"/>
    <col min="12" max="12" width="6.28125" style="267" bestFit="1" customWidth="1"/>
    <col min="13" max="13" width="5.7109375" style="267" bestFit="1" customWidth="1"/>
    <col min="14" max="14" width="6.00390625" style="267" bestFit="1" customWidth="1"/>
    <col min="15" max="15" width="6.28125" style="267" bestFit="1" customWidth="1"/>
    <col min="16" max="16" width="5.7109375" style="267" bestFit="1" customWidth="1"/>
    <col min="17" max="17" width="9.421875" style="267" bestFit="1" customWidth="1"/>
    <col min="18" max="18" width="5.7109375" style="316" bestFit="1" customWidth="1"/>
    <col min="19" max="19" width="7.00390625" style="316" bestFit="1" customWidth="1"/>
    <col min="20" max="24" width="5.7109375" style="267" bestFit="1" customWidth="1"/>
    <col min="25" max="25" width="6.28125" style="267" bestFit="1" customWidth="1"/>
    <col min="26" max="26" width="5.7109375" style="267" bestFit="1" customWidth="1"/>
    <col min="27" max="27" width="6.00390625" style="267" bestFit="1" customWidth="1"/>
    <col min="28" max="28" width="6.28125" style="267" bestFit="1" customWidth="1"/>
    <col min="29" max="29" width="5.7109375" style="267" bestFit="1" customWidth="1"/>
    <col min="30" max="30" width="8.28125" style="267" bestFit="1" customWidth="1"/>
    <col min="31" max="16384" width="11.421875" style="267" customWidth="1"/>
  </cols>
  <sheetData>
    <row r="1" spans="1:30" ht="73.5" customHeight="1" thickBot="1" thickTop="1">
      <c r="A1" s="358" t="s">
        <v>0</v>
      </c>
      <c r="B1" s="358" t="s">
        <v>1</v>
      </c>
      <c r="C1" s="358" t="s">
        <v>172</v>
      </c>
      <c r="D1" s="396" t="s">
        <v>169</v>
      </c>
      <c r="E1" s="406" t="s">
        <v>226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5" customHeight="1">
      <c r="A2" s="359"/>
      <c r="B2" s="366"/>
      <c r="C2" s="359"/>
      <c r="D2" s="397"/>
      <c r="E2" s="408" t="s">
        <v>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408" t="s">
        <v>3</v>
      </c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417"/>
    </row>
    <row r="3" spans="1:30" ht="15" customHeight="1">
      <c r="A3" s="359"/>
      <c r="B3" s="366"/>
      <c r="C3" s="359"/>
      <c r="D3" s="397"/>
      <c r="E3" s="409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09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418"/>
    </row>
    <row r="4" spans="1:30" ht="15" customHeight="1">
      <c r="A4" s="359"/>
      <c r="B4" s="366"/>
      <c r="C4" s="359"/>
      <c r="D4" s="397"/>
      <c r="E4" s="40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409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418"/>
    </row>
    <row r="5" spans="1:30" ht="15" customHeight="1">
      <c r="A5" s="359"/>
      <c r="B5" s="366"/>
      <c r="C5" s="359"/>
      <c r="D5" s="397"/>
      <c r="E5" s="40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409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418"/>
    </row>
    <row r="6" spans="1:30" ht="15" customHeight="1">
      <c r="A6" s="359"/>
      <c r="B6" s="366"/>
      <c r="C6" s="359"/>
      <c r="D6" s="397"/>
      <c r="E6" s="409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40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418"/>
    </row>
    <row r="7" spans="1:30" ht="15" customHeight="1">
      <c r="A7" s="359"/>
      <c r="B7" s="366"/>
      <c r="C7" s="359"/>
      <c r="D7" s="397"/>
      <c r="E7" s="409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40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418"/>
    </row>
    <row r="8" spans="1:30" ht="15" customHeight="1">
      <c r="A8" s="359"/>
      <c r="B8" s="366"/>
      <c r="C8" s="359"/>
      <c r="D8" s="397"/>
      <c r="E8" s="40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409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418"/>
    </row>
    <row r="9" spans="1:30" ht="15.75" customHeight="1" thickBot="1">
      <c r="A9" s="359"/>
      <c r="B9" s="366"/>
      <c r="C9" s="359"/>
      <c r="D9" s="397"/>
      <c r="E9" s="410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0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9"/>
    </row>
    <row r="10" spans="1:30" ht="57.75" customHeight="1" thickBot="1">
      <c r="A10" s="360"/>
      <c r="B10" s="360"/>
      <c r="C10" s="359"/>
      <c r="D10" s="398"/>
      <c r="E10" s="364" t="s">
        <v>227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3" t="s">
        <v>228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73"/>
    </row>
    <row r="11" spans="1:30" ht="15.75" thickBot="1">
      <c r="A11" s="309"/>
      <c r="B11" s="309"/>
      <c r="C11" s="360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12" t="s">
        <v>4</v>
      </c>
      <c r="S11" s="312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customHeight="1" thickBot="1">
      <c r="A12" s="253" t="s">
        <v>35</v>
      </c>
      <c r="B12" s="253" t="s">
        <v>22</v>
      </c>
      <c r="C12" s="4"/>
      <c r="D12" s="4"/>
      <c r="E12" s="87">
        <v>8</v>
      </c>
      <c r="F12" s="87">
        <v>9</v>
      </c>
      <c r="G12" s="87">
        <v>7</v>
      </c>
      <c r="H12" s="87">
        <v>8</v>
      </c>
      <c r="I12" s="87"/>
      <c r="J12" s="87"/>
      <c r="K12" s="5"/>
      <c r="L12"/>
      <c r="M12"/>
      <c r="N12"/>
      <c r="O12"/>
      <c r="P12"/>
      <c r="Q12" s="245">
        <f aca="true" t="shared" si="0" ref="Q12:Q24">SUM(E12:P12)</f>
        <v>32</v>
      </c>
      <c r="R12" s="132">
        <v>14</v>
      </c>
      <c r="S12" s="133">
        <v>15</v>
      </c>
      <c r="T12" s="133">
        <v>17</v>
      </c>
      <c r="U12" s="133">
        <v>11</v>
      </c>
      <c r="V12" s="133"/>
      <c r="W12" s="133"/>
      <c r="X12" s="5"/>
      <c r="Y12"/>
      <c r="Z12"/>
      <c r="AA12"/>
      <c r="AB12"/>
      <c r="AC12"/>
      <c r="AD12" s="245">
        <f aca="true" t="shared" si="1" ref="AD12:AD70">SUM(R12:AC12)</f>
        <v>57</v>
      </c>
    </row>
    <row r="13" spans="1:30" ht="15.75" customHeight="1" thickBot="1">
      <c r="A13" s="253" t="s">
        <v>35</v>
      </c>
      <c r="B13" s="253" t="s">
        <v>23</v>
      </c>
      <c r="C13" s="4"/>
      <c r="D13" s="4"/>
      <c r="E13" s="130">
        <v>12</v>
      </c>
      <c r="F13" s="130">
        <v>9</v>
      </c>
      <c r="G13" s="130">
        <v>14</v>
      </c>
      <c r="H13" s="130">
        <v>7</v>
      </c>
      <c r="I13" s="130"/>
      <c r="J13" s="130"/>
      <c r="K13" s="5"/>
      <c r="L13"/>
      <c r="M13"/>
      <c r="N13"/>
      <c r="O13"/>
      <c r="P13"/>
      <c r="Q13" s="245">
        <f t="shared" si="0"/>
        <v>42</v>
      </c>
      <c r="R13" s="134">
        <v>23</v>
      </c>
      <c r="S13" s="135">
        <v>18</v>
      </c>
      <c r="T13" s="135">
        <v>20</v>
      </c>
      <c r="U13" s="135">
        <v>14</v>
      </c>
      <c r="V13" s="135"/>
      <c r="W13" s="135"/>
      <c r="X13" s="5"/>
      <c r="Y13"/>
      <c r="Z13"/>
      <c r="AA13"/>
      <c r="AB13"/>
      <c r="AC13"/>
      <c r="AD13" s="245">
        <f t="shared" si="1"/>
        <v>75</v>
      </c>
    </row>
    <row r="14" spans="1:30" ht="15.75" customHeight="1" thickBot="1">
      <c r="A14" s="253" t="s">
        <v>35</v>
      </c>
      <c r="B14" s="253" t="s">
        <v>24</v>
      </c>
      <c r="C14" s="4"/>
      <c r="D14" s="4"/>
      <c r="E14" s="130">
        <v>5</v>
      </c>
      <c r="F14" s="130">
        <v>23</v>
      </c>
      <c r="G14" s="130">
        <v>17</v>
      </c>
      <c r="H14" s="130">
        <v>15</v>
      </c>
      <c r="I14" s="130"/>
      <c r="J14" s="130"/>
      <c r="K14" s="5"/>
      <c r="L14"/>
      <c r="M14"/>
      <c r="N14"/>
      <c r="O14"/>
      <c r="P14"/>
      <c r="Q14" s="245">
        <f t="shared" si="0"/>
        <v>60</v>
      </c>
      <c r="R14" s="134">
        <v>9</v>
      </c>
      <c r="S14" s="135">
        <v>43</v>
      </c>
      <c r="T14" s="135">
        <v>31</v>
      </c>
      <c r="U14" s="135">
        <v>25</v>
      </c>
      <c r="V14" s="135"/>
      <c r="W14" s="135"/>
      <c r="X14" s="5"/>
      <c r="Y14"/>
      <c r="Z14"/>
      <c r="AA14"/>
      <c r="AB14"/>
      <c r="AC14"/>
      <c r="AD14" s="245">
        <f t="shared" si="1"/>
        <v>108</v>
      </c>
    </row>
    <row r="15" spans="1:30" ht="15.75" customHeight="1" thickBot="1">
      <c r="A15" s="253" t="s">
        <v>35</v>
      </c>
      <c r="B15" s="253" t="s">
        <v>25</v>
      </c>
      <c r="C15" s="4"/>
      <c r="D15" s="4"/>
      <c r="E15" s="130">
        <v>12</v>
      </c>
      <c r="F15" s="130">
        <v>19</v>
      </c>
      <c r="G15" s="130">
        <v>13</v>
      </c>
      <c r="H15" s="130">
        <v>13</v>
      </c>
      <c r="I15" s="130"/>
      <c r="J15" s="130"/>
      <c r="K15" s="5"/>
      <c r="L15"/>
      <c r="M15"/>
      <c r="N15"/>
      <c r="O15"/>
      <c r="P15"/>
      <c r="Q15" s="245">
        <f t="shared" si="0"/>
        <v>57</v>
      </c>
      <c r="R15" s="134">
        <v>23</v>
      </c>
      <c r="S15" s="135">
        <v>27</v>
      </c>
      <c r="T15" s="135">
        <v>18</v>
      </c>
      <c r="U15" s="135">
        <v>19</v>
      </c>
      <c r="V15" s="135"/>
      <c r="W15" s="135"/>
      <c r="X15" s="5"/>
      <c r="Y15"/>
      <c r="Z15"/>
      <c r="AA15"/>
      <c r="AB15"/>
      <c r="AC15"/>
      <c r="AD15" s="245">
        <f t="shared" si="1"/>
        <v>87</v>
      </c>
    </row>
    <row r="16" spans="1:30" ht="15.75" customHeight="1" thickBot="1">
      <c r="A16" s="253" t="s">
        <v>35</v>
      </c>
      <c r="B16" s="253" t="s">
        <v>26</v>
      </c>
      <c r="C16" s="8"/>
      <c r="D16" s="4"/>
      <c r="E16" s="130">
        <v>23</v>
      </c>
      <c r="F16" s="130">
        <v>6</v>
      </c>
      <c r="G16" s="130">
        <v>20</v>
      </c>
      <c r="H16" s="130">
        <v>8</v>
      </c>
      <c r="I16" s="130"/>
      <c r="J16" s="130"/>
      <c r="K16" s="5"/>
      <c r="L16"/>
      <c r="M16"/>
      <c r="N16"/>
      <c r="O16"/>
      <c r="P16"/>
      <c r="Q16" s="245">
        <f t="shared" si="0"/>
        <v>57</v>
      </c>
      <c r="R16" s="134">
        <v>33</v>
      </c>
      <c r="S16" s="135">
        <v>13</v>
      </c>
      <c r="T16" s="135">
        <v>29</v>
      </c>
      <c r="U16" s="135">
        <v>23</v>
      </c>
      <c r="V16" s="135"/>
      <c r="W16" s="135"/>
      <c r="X16" s="5"/>
      <c r="Y16"/>
      <c r="Z16"/>
      <c r="AA16"/>
      <c r="AB16"/>
      <c r="AC16"/>
      <c r="AD16" s="245">
        <f t="shared" si="1"/>
        <v>98</v>
      </c>
    </row>
    <row r="17" spans="1:30" ht="15.75" customHeight="1" thickBot="1">
      <c r="A17" s="253" t="s">
        <v>35</v>
      </c>
      <c r="B17" s="253" t="s">
        <v>27</v>
      </c>
      <c r="C17" s="4"/>
      <c r="D17" s="4"/>
      <c r="E17" s="130">
        <v>13</v>
      </c>
      <c r="F17" s="130">
        <v>10</v>
      </c>
      <c r="G17" s="130">
        <v>11</v>
      </c>
      <c r="H17" s="130">
        <v>13</v>
      </c>
      <c r="I17" s="130"/>
      <c r="J17" s="130"/>
      <c r="K17" s="5"/>
      <c r="L17"/>
      <c r="M17"/>
      <c r="N17"/>
      <c r="O17"/>
      <c r="P17"/>
      <c r="Q17" s="245">
        <f t="shared" si="0"/>
        <v>47</v>
      </c>
      <c r="R17" s="134">
        <v>32</v>
      </c>
      <c r="S17" s="135">
        <v>18</v>
      </c>
      <c r="T17" s="135">
        <v>25</v>
      </c>
      <c r="U17" s="135">
        <v>21</v>
      </c>
      <c r="V17" s="135"/>
      <c r="W17" s="135"/>
      <c r="X17" s="5"/>
      <c r="Y17"/>
      <c r="Z17"/>
      <c r="AA17"/>
      <c r="AB17"/>
      <c r="AC17"/>
      <c r="AD17" s="245">
        <f t="shared" si="1"/>
        <v>96</v>
      </c>
    </row>
    <row r="18" spans="1:30" ht="15.75" customHeight="1" thickBot="1">
      <c r="A18" s="253" t="s">
        <v>35</v>
      </c>
      <c r="B18" s="253" t="s">
        <v>28</v>
      </c>
      <c r="C18" s="4"/>
      <c r="D18" s="4"/>
      <c r="E18" s="130">
        <v>0</v>
      </c>
      <c r="F18" s="130">
        <v>0</v>
      </c>
      <c r="G18" s="130">
        <v>2</v>
      </c>
      <c r="H18" s="130">
        <v>0</v>
      </c>
      <c r="I18" s="130"/>
      <c r="J18" s="130"/>
      <c r="K18" s="5"/>
      <c r="L18"/>
      <c r="M18"/>
      <c r="N18"/>
      <c r="O18"/>
      <c r="P18"/>
      <c r="Q18" s="245">
        <f t="shared" si="0"/>
        <v>2</v>
      </c>
      <c r="R18" s="134">
        <v>0</v>
      </c>
      <c r="S18" s="135">
        <v>0</v>
      </c>
      <c r="T18" s="135">
        <v>2</v>
      </c>
      <c r="U18" s="135">
        <v>3</v>
      </c>
      <c r="V18" s="135"/>
      <c r="W18" s="135"/>
      <c r="X18" s="5"/>
      <c r="Y18"/>
      <c r="Z18"/>
      <c r="AA18"/>
      <c r="AB18"/>
      <c r="AC18"/>
      <c r="AD18" s="245">
        <f t="shared" si="1"/>
        <v>5</v>
      </c>
    </row>
    <row r="19" spans="1:30" ht="15.75" customHeight="1" thickBot="1">
      <c r="A19" s="253" t="s">
        <v>35</v>
      </c>
      <c r="B19" s="253" t="s">
        <v>29</v>
      </c>
      <c r="C19" s="4"/>
      <c r="D19" s="4"/>
      <c r="E19" s="130">
        <v>0</v>
      </c>
      <c r="F19" s="130">
        <v>0</v>
      </c>
      <c r="G19" s="130">
        <v>0</v>
      </c>
      <c r="H19" s="130"/>
      <c r="I19" s="130"/>
      <c r="J19" s="130"/>
      <c r="K19" s="5"/>
      <c r="L19"/>
      <c r="M19"/>
      <c r="N19"/>
      <c r="O19"/>
      <c r="P19"/>
      <c r="Q19" s="245">
        <f t="shared" si="0"/>
        <v>0</v>
      </c>
      <c r="R19" s="134">
        <v>0</v>
      </c>
      <c r="S19" s="135">
        <v>0</v>
      </c>
      <c r="T19" s="135">
        <v>0</v>
      </c>
      <c r="U19" s="135"/>
      <c r="V19" s="135"/>
      <c r="W19" s="135"/>
      <c r="X19" s="5"/>
      <c r="Y19"/>
      <c r="Z19"/>
      <c r="AA19"/>
      <c r="AB19"/>
      <c r="AC19"/>
      <c r="AD19" s="245">
        <f t="shared" si="1"/>
        <v>0</v>
      </c>
    </row>
    <row r="20" spans="1:30" ht="15.75" customHeight="1" thickBot="1">
      <c r="A20" s="253" t="s">
        <v>35</v>
      </c>
      <c r="B20" s="253" t="s">
        <v>30</v>
      </c>
      <c r="C20" s="4"/>
      <c r="D20" s="4"/>
      <c r="E20" s="130"/>
      <c r="F20" s="130">
        <v>4</v>
      </c>
      <c r="G20" s="130"/>
      <c r="H20" s="130">
        <v>1</v>
      </c>
      <c r="I20" s="130"/>
      <c r="J20" s="130"/>
      <c r="K20" s="5"/>
      <c r="L20"/>
      <c r="M20"/>
      <c r="N20"/>
      <c r="O20"/>
      <c r="P20"/>
      <c r="Q20" s="245">
        <f t="shared" si="0"/>
        <v>5</v>
      </c>
      <c r="R20" s="134"/>
      <c r="S20" s="135">
        <v>4</v>
      </c>
      <c r="T20" s="135">
        <v>0</v>
      </c>
      <c r="U20" s="135">
        <v>1</v>
      </c>
      <c r="V20" s="135"/>
      <c r="W20" s="135"/>
      <c r="X20" s="5"/>
      <c r="Y20"/>
      <c r="Z20"/>
      <c r="AA20"/>
      <c r="AB20"/>
      <c r="AC20"/>
      <c r="AD20" s="245">
        <f t="shared" si="1"/>
        <v>5</v>
      </c>
    </row>
    <row r="21" spans="1:30" ht="15.75" customHeight="1" thickBot="1">
      <c r="A21" s="253" t="s">
        <v>35</v>
      </c>
      <c r="B21" s="253" t="s">
        <v>31</v>
      </c>
      <c r="C21" s="29"/>
      <c r="D21" s="4"/>
      <c r="E21" s="130">
        <v>0</v>
      </c>
      <c r="F21" s="130">
        <v>1</v>
      </c>
      <c r="G21" s="130">
        <v>0</v>
      </c>
      <c r="H21" s="130"/>
      <c r="I21" s="130"/>
      <c r="J21" s="130"/>
      <c r="K21" s="5"/>
      <c r="L21"/>
      <c r="M21"/>
      <c r="N21"/>
      <c r="O21"/>
      <c r="P21"/>
      <c r="Q21" s="245">
        <f t="shared" si="0"/>
        <v>1</v>
      </c>
      <c r="R21" s="134">
        <v>0</v>
      </c>
      <c r="S21" s="135">
        <v>1</v>
      </c>
      <c r="T21" s="135">
        <v>0</v>
      </c>
      <c r="U21" s="135">
        <v>1</v>
      </c>
      <c r="V21" s="135"/>
      <c r="W21" s="135"/>
      <c r="X21" s="5"/>
      <c r="Y21"/>
      <c r="Z21"/>
      <c r="AA21"/>
      <c r="AB21"/>
      <c r="AC21"/>
      <c r="AD21" s="245">
        <f t="shared" si="1"/>
        <v>2</v>
      </c>
    </row>
    <row r="22" spans="1:30" ht="15.75" customHeight="1" thickBot="1">
      <c r="A22" s="253" t="s">
        <v>35</v>
      </c>
      <c r="B22" s="253" t="s">
        <v>32</v>
      </c>
      <c r="C22" s="4"/>
      <c r="D22" s="4"/>
      <c r="E22" s="130">
        <v>3</v>
      </c>
      <c r="F22" s="130">
        <v>0</v>
      </c>
      <c r="G22" s="130">
        <v>0</v>
      </c>
      <c r="H22" s="130">
        <v>0</v>
      </c>
      <c r="I22" s="130"/>
      <c r="J22" s="130"/>
      <c r="K22" s="5"/>
      <c r="L22"/>
      <c r="M22"/>
      <c r="N22"/>
      <c r="O22"/>
      <c r="P22"/>
      <c r="Q22" s="245">
        <f t="shared" si="0"/>
        <v>3</v>
      </c>
      <c r="R22" s="134">
        <v>4</v>
      </c>
      <c r="S22" s="135">
        <v>0</v>
      </c>
      <c r="T22" s="135">
        <v>1</v>
      </c>
      <c r="U22" s="135">
        <v>1</v>
      </c>
      <c r="V22" s="135"/>
      <c r="W22" s="135"/>
      <c r="X22" s="5"/>
      <c r="Y22"/>
      <c r="Z22"/>
      <c r="AA22"/>
      <c r="AB22"/>
      <c r="AC22"/>
      <c r="AD22" s="245">
        <f t="shared" si="1"/>
        <v>6</v>
      </c>
    </row>
    <row r="23" spans="1:30" ht="15.75" customHeight="1" thickBot="1">
      <c r="A23" s="253" t="s">
        <v>35</v>
      </c>
      <c r="B23" s="253" t="s">
        <v>33</v>
      </c>
      <c r="C23" s="4"/>
      <c r="D23" s="4"/>
      <c r="E23" s="130">
        <v>1</v>
      </c>
      <c r="F23" s="130"/>
      <c r="G23" s="130">
        <v>1</v>
      </c>
      <c r="H23" s="130">
        <v>1</v>
      </c>
      <c r="I23" s="130"/>
      <c r="J23" s="130"/>
      <c r="K23" s="5"/>
      <c r="L23"/>
      <c r="M23"/>
      <c r="N23"/>
      <c r="O23"/>
      <c r="P23"/>
      <c r="Q23" s="245">
        <f t="shared" si="0"/>
        <v>3</v>
      </c>
      <c r="R23" s="134">
        <v>2</v>
      </c>
      <c r="S23" s="135">
        <v>0</v>
      </c>
      <c r="T23" s="135">
        <v>2</v>
      </c>
      <c r="U23" s="135">
        <v>2</v>
      </c>
      <c r="V23" s="135"/>
      <c r="W23" s="135"/>
      <c r="X23" s="5"/>
      <c r="Y23"/>
      <c r="Z23"/>
      <c r="AA23"/>
      <c r="AB23"/>
      <c r="AC23"/>
      <c r="AD23" s="245">
        <f t="shared" si="1"/>
        <v>6</v>
      </c>
    </row>
    <row r="24" spans="1:30" ht="15.75" customHeight="1" thickBot="1">
      <c r="A24" s="253" t="s">
        <v>35</v>
      </c>
      <c r="B24" s="253" t="s">
        <v>34</v>
      </c>
      <c r="C24" s="4"/>
      <c r="D24" s="4"/>
      <c r="E24" s="130"/>
      <c r="F24" s="130">
        <v>3</v>
      </c>
      <c r="G24" s="130">
        <v>2</v>
      </c>
      <c r="H24" s="130">
        <v>2</v>
      </c>
      <c r="I24" s="130"/>
      <c r="J24" s="130"/>
      <c r="K24" s="5"/>
      <c r="L24"/>
      <c r="M24"/>
      <c r="N24"/>
      <c r="O24"/>
      <c r="P24"/>
      <c r="Q24" s="245">
        <f t="shared" si="0"/>
        <v>7</v>
      </c>
      <c r="R24" s="134">
        <v>0</v>
      </c>
      <c r="S24" s="135">
        <v>3</v>
      </c>
      <c r="T24" s="135">
        <v>2</v>
      </c>
      <c r="U24" s="135">
        <v>3</v>
      </c>
      <c r="V24" s="135"/>
      <c r="W24" s="135"/>
      <c r="X24" s="5"/>
      <c r="Y24"/>
      <c r="Z24"/>
      <c r="AA24"/>
      <c r="AB24"/>
      <c r="AC24"/>
      <c r="AD24" s="245">
        <f t="shared" si="1"/>
        <v>8</v>
      </c>
    </row>
    <row r="25" spans="1:31" ht="15.75" thickBot="1">
      <c r="A25" s="356" t="s">
        <v>157</v>
      </c>
      <c r="B25" s="357"/>
      <c r="C25" s="232">
        <f>+D25/'Metas Muni'!N6</f>
        <v>0.9555661729574773</v>
      </c>
      <c r="D25" s="233">
        <f>+Q25/AD25</f>
        <v>0.5714285714285714</v>
      </c>
      <c r="E25" s="237">
        <f aca="true" t="shared" si="2" ref="E25:AD25">SUM(E12:E24)</f>
        <v>77</v>
      </c>
      <c r="F25" s="237">
        <f t="shared" si="2"/>
        <v>84</v>
      </c>
      <c r="G25" s="237">
        <f t="shared" si="2"/>
        <v>87</v>
      </c>
      <c r="H25" s="237">
        <f t="shared" si="2"/>
        <v>68</v>
      </c>
      <c r="I25" s="237">
        <f t="shared" si="2"/>
        <v>0</v>
      </c>
      <c r="J25" s="237">
        <f t="shared" si="2"/>
        <v>0</v>
      </c>
      <c r="K25" s="237">
        <f t="shared" si="2"/>
        <v>0</v>
      </c>
      <c r="L25" s="237">
        <f t="shared" si="2"/>
        <v>0</v>
      </c>
      <c r="M25" s="237">
        <f t="shared" si="2"/>
        <v>0</v>
      </c>
      <c r="N25" s="237">
        <f t="shared" si="2"/>
        <v>0</v>
      </c>
      <c r="O25" s="237">
        <f t="shared" si="2"/>
        <v>0</v>
      </c>
      <c r="P25" s="237">
        <f t="shared" si="2"/>
        <v>0</v>
      </c>
      <c r="Q25" s="236">
        <f t="shared" si="2"/>
        <v>316</v>
      </c>
      <c r="R25" s="251">
        <f t="shared" si="2"/>
        <v>140</v>
      </c>
      <c r="S25" s="252">
        <f t="shared" si="2"/>
        <v>142</v>
      </c>
      <c r="T25" s="250">
        <f t="shared" si="2"/>
        <v>147</v>
      </c>
      <c r="U25" s="250">
        <f t="shared" si="2"/>
        <v>124</v>
      </c>
      <c r="V25" s="250">
        <f t="shared" si="2"/>
        <v>0</v>
      </c>
      <c r="W25" s="250">
        <f t="shared" si="2"/>
        <v>0</v>
      </c>
      <c r="X25" s="237">
        <f t="shared" si="2"/>
        <v>0</v>
      </c>
      <c r="Y25" s="237">
        <f t="shared" si="2"/>
        <v>0</v>
      </c>
      <c r="Z25" s="237">
        <f t="shared" si="2"/>
        <v>0</v>
      </c>
      <c r="AA25" s="237">
        <f t="shared" si="2"/>
        <v>0</v>
      </c>
      <c r="AB25" s="237">
        <f t="shared" si="2"/>
        <v>0</v>
      </c>
      <c r="AC25" s="237">
        <f t="shared" si="2"/>
        <v>0</v>
      </c>
      <c r="AD25" s="236">
        <f t="shared" si="2"/>
        <v>553</v>
      </c>
      <c r="AE25" s="314"/>
    </row>
    <row r="26" spans="1:30" ht="15.75" thickBot="1">
      <c r="A26" s="253" t="s">
        <v>36</v>
      </c>
      <c r="B26" s="253" t="s">
        <v>37</v>
      </c>
      <c r="C26" s="4"/>
      <c r="D26" s="4"/>
      <c r="E26" s="130">
        <v>12</v>
      </c>
      <c r="F26" s="130">
        <v>10</v>
      </c>
      <c r="G26" s="130">
        <v>16</v>
      </c>
      <c r="H26" s="130">
        <v>7</v>
      </c>
      <c r="I26" s="130"/>
      <c r="J26" s="130"/>
      <c r="K26" s="5"/>
      <c r="L26"/>
      <c r="M26"/>
      <c r="N26"/>
      <c r="O26"/>
      <c r="P26"/>
      <c r="Q26" s="245">
        <f aca="true" t="shared" si="3" ref="Q26:Q35">SUM(E26:P26)</f>
        <v>45</v>
      </c>
      <c r="R26" s="230">
        <v>20</v>
      </c>
      <c r="S26" s="130">
        <v>22</v>
      </c>
      <c r="T26" s="130">
        <v>36</v>
      </c>
      <c r="U26" s="130">
        <v>15</v>
      </c>
      <c r="V26" s="130"/>
      <c r="W26" s="130"/>
      <c r="X26" s="5"/>
      <c r="Y26"/>
      <c r="Z26"/>
      <c r="AA26"/>
      <c r="AB26"/>
      <c r="AC26"/>
      <c r="AD26" s="245">
        <f t="shared" si="1"/>
        <v>93</v>
      </c>
    </row>
    <row r="27" spans="1:30" ht="15.75" thickBot="1">
      <c r="A27" s="253" t="s">
        <v>36</v>
      </c>
      <c r="B27" s="253" t="s">
        <v>38</v>
      </c>
      <c r="C27" s="4"/>
      <c r="D27" s="4"/>
      <c r="E27" s="130">
        <v>9</v>
      </c>
      <c r="F27" s="130">
        <v>10</v>
      </c>
      <c r="G27" s="130">
        <v>13</v>
      </c>
      <c r="H27" s="130">
        <v>10</v>
      </c>
      <c r="I27" s="130"/>
      <c r="J27" s="130"/>
      <c r="K27" s="5"/>
      <c r="L27"/>
      <c r="M27"/>
      <c r="N27"/>
      <c r="O27"/>
      <c r="P27"/>
      <c r="Q27" s="245">
        <f t="shared" si="3"/>
        <v>42</v>
      </c>
      <c r="R27" s="136">
        <v>29</v>
      </c>
      <c r="S27" s="137">
        <v>25</v>
      </c>
      <c r="T27" s="137">
        <v>29</v>
      </c>
      <c r="U27" s="137">
        <v>20</v>
      </c>
      <c r="V27" s="137"/>
      <c r="W27" s="137"/>
      <c r="X27" s="5"/>
      <c r="Y27"/>
      <c r="Z27"/>
      <c r="AA27"/>
      <c r="AB27"/>
      <c r="AC27"/>
      <c r="AD27" s="245">
        <f t="shared" si="1"/>
        <v>103</v>
      </c>
    </row>
    <row r="28" spans="1:30" ht="15.75" thickBot="1">
      <c r="A28" s="253" t="s">
        <v>36</v>
      </c>
      <c r="B28" s="253" t="s">
        <v>39</v>
      </c>
      <c r="C28" s="4"/>
      <c r="D28" s="4"/>
      <c r="E28" s="130">
        <v>21</v>
      </c>
      <c r="F28" s="130">
        <v>39</v>
      </c>
      <c r="G28" s="130">
        <v>22</v>
      </c>
      <c r="H28" s="130">
        <v>28</v>
      </c>
      <c r="I28" s="130"/>
      <c r="J28" s="130"/>
      <c r="K28" s="5"/>
      <c r="L28"/>
      <c r="M28"/>
      <c r="N28"/>
      <c r="O28"/>
      <c r="P28"/>
      <c r="Q28" s="245">
        <f t="shared" si="3"/>
        <v>110</v>
      </c>
      <c r="R28" s="136">
        <v>35</v>
      </c>
      <c r="S28" s="137">
        <v>53</v>
      </c>
      <c r="T28" s="137">
        <v>51</v>
      </c>
      <c r="U28" s="137">
        <v>55</v>
      </c>
      <c r="V28" s="137"/>
      <c r="W28" s="137"/>
      <c r="X28" s="5"/>
      <c r="Y28"/>
      <c r="Z28"/>
      <c r="AA28"/>
      <c r="AB28"/>
      <c r="AC28"/>
      <c r="AD28" s="245">
        <f t="shared" si="1"/>
        <v>194</v>
      </c>
    </row>
    <row r="29" spans="1:30" ht="15.75" thickBot="1">
      <c r="A29" s="253" t="s">
        <v>36</v>
      </c>
      <c r="B29" s="253" t="s">
        <v>40</v>
      </c>
      <c r="C29" s="4"/>
      <c r="D29" s="4"/>
      <c r="E29" s="130">
        <v>7</v>
      </c>
      <c r="F29" s="130">
        <v>2</v>
      </c>
      <c r="G29" s="130">
        <v>3</v>
      </c>
      <c r="H29" s="130">
        <v>3</v>
      </c>
      <c r="I29" s="130"/>
      <c r="J29" s="130"/>
      <c r="K29" s="5"/>
      <c r="L29"/>
      <c r="M29"/>
      <c r="N29"/>
      <c r="O29"/>
      <c r="P29"/>
      <c r="Q29" s="245">
        <f t="shared" si="3"/>
        <v>15</v>
      </c>
      <c r="R29" s="136">
        <v>8</v>
      </c>
      <c r="S29" s="137">
        <v>7</v>
      </c>
      <c r="T29" s="137">
        <v>9</v>
      </c>
      <c r="U29" s="137">
        <v>6</v>
      </c>
      <c r="V29" s="137"/>
      <c r="W29" s="137"/>
      <c r="X29" s="5"/>
      <c r="Y29"/>
      <c r="Z29"/>
      <c r="AA29"/>
      <c r="AB29"/>
      <c r="AC29"/>
      <c r="AD29" s="245">
        <f t="shared" si="1"/>
        <v>30</v>
      </c>
    </row>
    <row r="30" spans="1:30" ht="15.75" thickBot="1">
      <c r="A30" s="253" t="s">
        <v>36</v>
      </c>
      <c r="B30" s="253" t="s">
        <v>41</v>
      </c>
      <c r="C30" s="4"/>
      <c r="D30" s="4"/>
      <c r="E30" s="130">
        <v>14</v>
      </c>
      <c r="F30" s="130">
        <v>14</v>
      </c>
      <c r="G30" s="130">
        <v>17</v>
      </c>
      <c r="H30" s="130">
        <v>10</v>
      </c>
      <c r="I30" s="130"/>
      <c r="J30" s="130"/>
      <c r="K30" s="5"/>
      <c r="L30"/>
      <c r="M30"/>
      <c r="N30"/>
      <c r="O30"/>
      <c r="P30"/>
      <c r="Q30" s="245">
        <f t="shared" si="3"/>
        <v>55</v>
      </c>
      <c r="R30" s="136">
        <v>26</v>
      </c>
      <c r="S30" s="137">
        <v>21</v>
      </c>
      <c r="T30" s="137">
        <v>35</v>
      </c>
      <c r="U30" s="137">
        <v>20</v>
      </c>
      <c r="V30" s="137"/>
      <c r="W30" s="137"/>
      <c r="X30" s="5"/>
      <c r="Y30"/>
      <c r="Z30"/>
      <c r="AA30"/>
      <c r="AB30"/>
      <c r="AC30"/>
      <c r="AD30" s="245">
        <f t="shared" si="1"/>
        <v>102</v>
      </c>
    </row>
    <row r="31" spans="1:30" ht="15.75" thickBot="1">
      <c r="A31" s="253" t="s">
        <v>36</v>
      </c>
      <c r="B31" s="253" t="s">
        <v>42</v>
      </c>
      <c r="C31" s="4"/>
      <c r="D31" s="4"/>
      <c r="E31" s="130">
        <v>0</v>
      </c>
      <c r="F31" s="130"/>
      <c r="G31" s="130">
        <v>0</v>
      </c>
      <c r="H31" s="130">
        <v>2</v>
      </c>
      <c r="I31" s="130"/>
      <c r="J31" s="130"/>
      <c r="K31" s="5"/>
      <c r="L31"/>
      <c r="M31"/>
      <c r="N31"/>
      <c r="O31"/>
      <c r="P31"/>
      <c r="Q31" s="245">
        <f t="shared" si="3"/>
        <v>2</v>
      </c>
      <c r="R31" s="136">
        <v>0</v>
      </c>
      <c r="S31" s="137">
        <v>0</v>
      </c>
      <c r="T31" s="137">
        <v>1</v>
      </c>
      <c r="U31" s="137">
        <v>2</v>
      </c>
      <c r="V31" s="137"/>
      <c r="W31" s="137"/>
      <c r="X31" s="5"/>
      <c r="Y31"/>
      <c r="Z31"/>
      <c r="AA31"/>
      <c r="AB31"/>
      <c r="AC31"/>
      <c r="AD31" s="245">
        <f t="shared" si="1"/>
        <v>3</v>
      </c>
    </row>
    <row r="32" spans="1:30" ht="15.75" thickBot="1">
      <c r="A32" s="253" t="s">
        <v>36</v>
      </c>
      <c r="B32" s="253" t="s">
        <v>43</v>
      </c>
      <c r="C32" s="4"/>
      <c r="D32" s="4"/>
      <c r="E32" s="130"/>
      <c r="F32" s="130">
        <v>1</v>
      </c>
      <c r="G32" s="130">
        <v>1</v>
      </c>
      <c r="H32" s="130">
        <v>1</v>
      </c>
      <c r="I32" s="130"/>
      <c r="J32" s="130"/>
      <c r="K32" s="5"/>
      <c r="L32"/>
      <c r="M32"/>
      <c r="N32"/>
      <c r="O32"/>
      <c r="P32"/>
      <c r="Q32" s="245">
        <f t="shared" si="3"/>
        <v>3</v>
      </c>
      <c r="R32" s="136">
        <v>5</v>
      </c>
      <c r="S32" s="137">
        <v>1</v>
      </c>
      <c r="T32" s="137">
        <v>1</v>
      </c>
      <c r="U32" s="137">
        <v>1</v>
      </c>
      <c r="V32" s="137"/>
      <c r="W32" s="137"/>
      <c r="X32" s="5"/>
      <c r="Y32"/>
      <c r="Z32"/>
      <c r="AA32"/>
      <c r="AB32"/>
      <c r="AC32"/>
      <c r="AD32" s="245">
        <f t="shared" si="1"/>
        <v>8</v>
      </c>
    </row>
    <row r="33" spans="1:30" ht="15.75" thickBot="1">
      <c r="A33" s="253" t="s">
        <v>36</v>
      </c>
      <c r="B33" s="253" t="s">
        <v>44</v>
      </c>
      <c r="C33" s="4"/>
      <c r="D33" s="4"/>
      <c r="E33" s="130">
        <v>1</v>
      </c>
      <c r="F33" s="130">
        <v>2</v>
      </c>
      <c r="G33" s="130">
        <v>2</v>
      </c>
      <c r="H33" s="130">
        <v>1</v>
      </c>
      <c r="I33" s="130"/>
      <c r="J33" s="130"/>
      <c r="K33" s="5"/>
      <c r="L33"/>
      <c r="M33"/>
      <c r="N33"/>
      <c r="O33"/>
      <c r="P33"/>
      <c r="Q33" s="245">
        <f t="shared" si="3"/>
        <v>6</v>
      </c>
      <c r="R33" s="136">
        <v>4</v>
      </c>
      <c r="S33" s="137">
        <v>3</v>
      </c>
      <c r="T33" s="137">
        <v>7</v>
      </c>
      <c r="U33" s="137">
        <v>2</v>
      </c>
      <c r="V33" s="137"/>
      <c r="W33" s="137"/>
      <c r="X33" s="5"/>
      <c r="Y33"/>
      <c r="Z33"/>
      <c r="AA33"/>
      <c r="AB33"/>
      <c r="AC33"/>
      <c r="AD33" s="245">
        <f t="shared" si="1"/>
        <v>16</v>
      </c>
    </row>
    <row r="34" spans="1:30" ht="15.75" thickBot="1">
      <c r="A34" s="253" t="s">
        <v>36</v>
      </c>
      <c r="B34" s="253" t="s">
        <v>45</v>
      </c>
      <c r="C34" s="4"/>
      <c r="D34" s="4"/>
      <c r="E34" s="130">
        <v>1</v>
      </c>
      <c r="F34" s="130">
        <v>1</v>
      </c>
      <c r="G34" s="130"/>
      <c r="H34" s="130">
        <v>1</v>
      </c>
      <c r="I34" s="130"/>
      <c r="J34" s="130"/>
      <c r="K34" s="5"/>
      <c r="L34"/>
      <c r="M34"/>
      <c r="N34"/>
      <c r="O34"/>
      <c r="P34"/>
      <c r="Q34" s="245">
        <f t="shared" si="3"/>
        <v>3</v>
      </c>
      <c r="R34" s="136">
        <v>2</v>
      </c>
      <c r="S34" s="137">
        <v>1</v>
      </c>
      <c r="T34" s="137">
        <v>0</v>
      </c>
      <c r="U34" s="137">
        <v>1</v>
      </c>
      <c r="V34" s="137"/>
      <c r="W34" s="137"/>
      <c r="X34" s="5"/>
      <c r="Y34"/>
      <c r="Z34"/>
      <c r="AA34"/>
      <c r="AB34"/>
      <c r="AC34"/>
      <c r="AD34" s="245">
        <f t="shared" si="1"/>
        <v>4</v>
      </c>
    </row>
    <row r="35" spans="1:30" ht="15.75" thickBot="1">
      <c r="A35" s="253" t="s">
        <v>36</v>
      </c>
      <c r="B35" s="253" t="s">
        <v>46</v>
      </c>
      <c r="C35" s="4"/>
      <c r="D35" s="4"/>
      <c r="E35" s="85">
        <v>1</v>
      </c>
      <c r="F35" s="85">
        <v>2</v>
      </c>
      <c r="G35" s="85">
        <v>2</v>
      </c>
      <c r="H35" s="85">
        <v>5</v>
      </c>
      <c r="I35" s="85"/>
      <c r="J35" s="85"/>
      <c r="K35" s="5"/>
      <c r="L35"/>
      <c r="M35"/>
      <c r="N35"/>
      <c r="O35"/>
      <c r="P35"/>
      <c r="Q35" s="245">
        <f t="shared" si="3"/>
        <v>10</v>
      </c>
      <c r="R35" s="138">
        <v>1</v>
      </c>
      <c r="S35" s="139">
        <v>2</v>
      </c>
      <c r="T35" s="139">
        <v>2</v>
      </c>
      <c r="U35" s="139">
        <v>7</v>
      </c>
      <c r="V35" s="139"/>
      <c r="W35" s="139"/>
      <c r="X35" s="5"/>
      <c r="Y35"/>
      <c r="Z35"/>
      <c r="AA35"/>
      <c r="AB35"/>
      <c r="AC35"/>
      <c r="AD35" s="245">
        <f t="shared" si="1"/>
        <v>12</v>
      </c>
    </row>
    <row r="36" spans="1:31" ht="15.75" thickBot="1">
      <c r="A36" s="356" t="s">
        <v>158</v>
      </c>
      <c r="B36" s="357"/>
      <c r="C36" s="232">
        <f>+D36/'Metas Muni'!N7</f>
        <v>1.0280324307137936</v>
      </c>
      <c r="D36" s="233">
        <f>+Q36/AD36</f>
        <v>0.5150442477876106</v>
      </c>
      <c r="E36" s="236">
        <f aca="true" t="shared" si="4" ref="E36:AD36">SUM(E26:E35)</f>
        <v>66</v>
      </c>
      <c r="F36" s="236">
        <f t="shared" si="4"/>
        <v>81</v>
      </c>
      <c r="G36" s="236">
        <f t="shared" si="4"/>
        <v>76</v>
      </c>
      <c r="H36" s="236">
        <f t="shared" si="4"/>
        <v>68</v>
      </c>
      <c r="I36" s="236">
        <f t="shared" si="4"/>
        <v>0</v>
      </c>
      <c r="J36" s="236">
        <f t="shared" si="4"/>
        <v>0</v>
      </c>
      <c r="K36" s="236">
        <f t="shared" si="4"/>
        <v>0</v>
      </c>
      <c r="L36" s="236">
        <f t="shared" si="4"/>
        <v>0</v>
      </c>
      <c r="M36" s="236">
        <f t="shared" si="4"/>
        <v>0</v>
      </c>
      <c r="N36" s="236">
        <f t="shared" si="4"/>
        <v>0</v>
      </c>
      <c r="O36" s="236">
        <f t="shared" si="4"/>
        <v>0</v>
      </c>
      <c r="P36" s="236">
        <f t="shared" si="4"/>
        <v>0</v>
      </c>
      <c r="Q36" s="236">
        <f t="shared" si="4"/>
        <v>291</v>
      </c>
      <c r="R36" s="236">
        <f t="shared" si="4"/>
        <v>130</v>
      </c>
      <c r="S36" s="236">
        <f t="shared" si="4"/>
        <v>135</v>
      </c>
      <c r="T36" s="236">
        <f t="shared" si="4"/>
        <v>171</v>
      </c>
      <c r="U36" s="236">
        <f t="shared" si="4"/>
        <v>129</v>
      </c>
      <c r="V36" s="236">
        <f t="shared" si="4"/>
        <v>0</v>
      </c>
      <c r="W36" s="236">
        <f t="shared" si="4"/>
        <v>0</v>
      </c>
      <c r="X36" s="236">
        <f t="shared" si="4"/>
        <v>0</v>
      </c>
      <c r="Y36" s="236">
        <f t="shared" si="4"/>
        <v>0</v>
      </c>
      <c r="Z36" s="236">
        <f t="shared" si="4"/>
        <v>0</v>
      </c>
      <c r="AA36" s="236">
        <f t="shared" si="4"/>
        <v>0</v>
      </c>
      <c r="AB36" s="236">
        <f t="shared" si="4"/>
        <v>0</v>
      </c>
      <c r="AC36" s="236">
        <f t="shared" si="4"/>
        <v>0</v>
      </c>
      <c r="AD36" s="236">
        <f t="shared" si="4"/>
        <v>565</v>
      </c>
      <c r="AE36" s="314"/>
    </row>
    <row r="37" spans="1:30" ht="15.75" thickBot="1">
      <c r="A37" s="253" t="s">
        <v>247</v>
      </c>
      <c r="B37" s="253" t="s">
        <v>248</v>
      </c>
      <c r="C37" s="4"/>
      <c r="D37" s="4"/>
      <c r="E37" s="231">
        <v>0</v>
      </c>
      <c r="F37" s="231">
        <v>0</v>
      </c>
      <c r="G37" s="231">
        <v>2</v>
      </c>
      <c r="H37" s="231">
        <v>3</v>
      </c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5</v>
      </c>
      <c r="R37" s="259">
        <v>0</v>
      </c>
      <c r="S37" s="259">
        <v>1</v>
      </c>
      <c r="T37" s="259">
        <v>2</v>
      </c>
      <c r="U37" s="259">
        <v>3</v>
      </c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6</v>
      </c>
    </row>
    <row r="38" spans="1:30" ht="15.75" thickBot="1">
      <c r="A38" s="253" t="s">
        <v>247</v>
      </c>
      <c r="B38" s="253" t="s">
        <v>249</v>
      </c>
      <c r="C38" s="4"/>
      <c r="D38" s="4"/>
      <c r="E38" s="231">
        <v>1</v>
      </c>
      <c r="F38" s="231">
        <v>1</v>
      </c>
      <c r="G38" s="231"/>
      <c r="H38" s="231">
        <v>1</v>
      </c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3</v>
      </c>
      <c r="R38" s="259">
        <v>3</v>
      </c>
      <c r="S38" s="259">
        <v>1</v>
      </c>
      <c r="T38" s="259">
        <v>1</v>
      </c>
      <c r="U38" s="259">
        <v>1</v>
      </c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6</v>
      </c>
    </row>
    <row r="39" spans="1:30" ht="15.75" thickBot="1">
      <c r="A39" s="253" t="s">
        <v>247</v>
      </c>
      <c r="B39" s="253" t="s">
        <v>250</v>
      </c>
      <c r="C39" s="4"/>
      <c r="D39" s="4"/>
      <c r="E39" s="231"/>
      <c r="F39" s="231"/>
      <c r="G39" s="231">
        <v>2</v>
      </c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2</v>
      </c>
      <c r="R39" s="259"/>
      <c r="S39" s="259"/>
      <c r="T39" s="259">
        <v>3</v>
      </c>
      <c r="U39" s="259"/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3</v>
      </c>
    </row>
    <row r="40" spans="1:30" ht="15.75" thickBot="1">
      <c r="A40" s="253" t="s">
        <v>247</v>
      </c>
      <c r="B40" s="253" t="s">
        <v>251</v>
      </c>
      <c r="C40" s="4"/>
      <c r="D40" s="4"/>
      <c r="E40" s="231"/>
      <c r="F40" s="231"/>
      <c r="G40" s="231">
        <v>0</v>
      </c>
      <c r="H40" s="231"/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0</v>
      </c>
      <c r="R40" s="259"/>
      <c r="S40" s="259">
        <v>0</v>
      </c>
      <c r="T40" s="259">
        <v>0</v>
      </c>
      <c r="U40" s="259">
        <v>0</v>
      </c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0</v>
      </c>
    </row>
    <row r="41" spans="1:30" ht="15.75" thickBot="1">
      <c r="A41" s="361" t="s">
        <v>252</v>
      </c>
      <c r="B41" s="362"/>
      <c r="C41" s="232">
        <f>+D41/'Metas Muni'!N8</f>
        <v>1.0822510822510822</v>
      </c>
      <c r="D41" s="233">
        <f>+Q41/AD41</f>
        <v>0.6666666666666666</v>
      </c>
      <c r="E41" s="264">
        <f>SUM(E37:E40)</f>
        <v>1</v>
      </c>
      <c r="F41" s="264">
        <f aca="true" t="shared" si="5" ref="F41:P41">SUM(F37:F40)</f>
        <v>1</v>
      </c>
      <c r="G41" s="264">
        <f t="shared" si="5"/>
        <v>4</v>
      </c>
      <c r="H41" s="264">
        <f t="shared" si="5"/>
        <v>4</v>
      </c>
      <c r="I41" s="264">
        <f t="shared" si="5"/>
        <v>0</v>
      </c>
      <c r="J41" s="264">
        <f t="shared" si="5"/>
        <v>0</v>
      </c>
      <c r="K41" s="264">
        <f t="shared" si="5"/>
        <v>0</v>
      </c>
      <c r="L41" s="264">
        <f t="shared" si="5"/>
        <v>0</v>
      </c>
      <c r="M41" s="264">
        <f t="shared" si="5"/>
        <v>0</v>
      </c>
      <c r="N41" s="264">
        <f t="shared" si="5"/>
        <v>0</v>
      </c>
      <c r="O41" s="264">
        <f t="shared" si="5"/>
        <v>0</v>
      </c>
      <c r="P41" s="264">
        <f t="shared" si="5"/>
        <v>0</v>
      </c>
      <c r="Q41" s="264">
        <f>SUM(Q37:Q40)</f>
        <v>10</v>
      </c>
      <c r="R41" s="263">
        <f>SUM(R37:R40)</f>
        <v>3</v>
      </c>
      <c r="S41" s="264">
        <f aca="true" t="shared" si="6" ref="S41:AC41">SUM(S37:S40)</f>
        <v>2</v>
      </c>
      <c r="T41" s="264">
        <f t="shared" si="6"/>
        <v>6</v>
      </c>
      <c r="U41" s="264">
        <f t="shared" si="6"/>
        <v>4</v>
      </c>
      <c r="V41" s="264">
        <f t="shared" si="6"/>
        <v>0</v>
      </c>
      <c r="W41" s="264">
        <f t="shared" si="6"/>
        <v>0</v>
      </c>
      <c r="X41" s="265">
        <f t="shared" si="6"/>
        <v>0</v>
      </c>
      <c r="Y41" s="266">
        <f t="shared" si="6"/>
        <v>0</v>
      </c>
      <c r="Z41" s="264">
        <f t="shared" si="6"/>
        <v>0</v>
      </c>
      <c r="AA41" s="264">
        <f t="shared" si="6"/>
        <v>0</v>
      </c>
      <c r="AB41" s="264">
        <f t="shared" si="6"/>
        <v>0</v>
      </c>
      <c r="AC41" s="264">
        <f t="shared" si="6"/>
        <v>0</v>
      </c>
      <c r="AD41" s="264">
        <f>SUM(AD37:AD40)</f>
        <v>15</v>
      </c>
    </row>
    <row r="42" spans="1:30" ht="15.75" thickBot="1">
      <c r="A42" s="253" t="s">
        <v>253</v>
      </c>
      <c r="B42" s="253" t="s">
        <v>254</v>
      </c>
      <c r="C42" s="4"/>
      <c r="D42" s="4"/>
      <c r="E42" s="231">
        <v>1</v>
      </c>
      <c r="F42" s="269">
        <v>1</v>
      </c>
      <c r="G42" s="231">
        <v>0</v>
      </c>
      <c r="H42" s="231"/>
      <c r="I42" s="231"/>
      <c r="J42" s="231"/>
      <c r="K42" s="231"/>
      <c r="L42" s="129"/>
      <c r="M42" s="129"/>
      <c r="N42" s="129"/>
      <c r="O42" s="129"/>
      <c r="P42" s="129"/>
      <c r="Q42" s="260">
        <f>SUM(E42:P42)</f>
        <v>2</v>
      </c>
      <c r="R42" s="231">
        <v>1</v>
      </c>
      <c r="S42" s="269">
        <v>2</v>
      </c>
      <c r="T42" s="231">
        <v>0</v>
      </c>
      <c r="U42" s="231">
        <v>0</v>
      </c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3</v>
      </c>
    </row>
    <row r="43" spans="1:30" ht="15.75" thickBot="1">
      <c r="A43" s="253" t="s">
        <v>253</v>
      </c>
      <c r="B43" s="253" t="s">
        <v>255</v>
      </c>
      <c r="C43" s="4"/>
      <c r="D43" s="4"/>
      <c r="E43" s="269"/>
      <c r="F43" s="269"/>
      <c r="G43" s="231">
        <v>0</v>
      </c>
      <c r="H43" s="231"/>
      <c r="I43" s="231"/>
      <c r="J43" s="231"/>
      <c r="K43" s="231"/>
      <c r="L43" s="129"/>
      <c r="M43" s="129"/>
      <c r="N43" s="129"/>
      <c r="O43" s="129"/>
      <c r="P43" s="129"/>
      <c r="Q43" s="260">
        <f>SUM(E43:P43)</f>
        <v>0</v>
      </c>
      <c r="R43" s="269">
        <v>0</v>
      </c>
      <c r="S43" s="231"/>
      <c r="T43" s="231">
        <v>0</v>
      </c>
      <c r="U43" s="231">
        <v>0</v>
      </c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0</v>
      </c>
    </row>
    <row r="44" spans="1:30" ht="15.75" thickBot="1">
      <c r="A44" s="253" t="s">
        <v>253</v>
      </c>
      <c r="B44" s="253" t="s">
        <v>256</v>
      </c>
      <c r="C44" s="4"/>
      <c r="D44" s="4"/>
      <c r="E44" s="269">
        <v>1</v>
      </c>
      <c r="F44" s="269"/>
      <c r="G44" s="231"/>
      <c r="H44" s="231"/>
      <c r="I44" s="231"/>
      <c r="J44" s="231"/>
      <c r="K44" s="231"/>
      <c r="L44" s="129"/>
      <c r="M44" s="129"/>
      <c r="N44" s="129"/>
      <c r="O44" s="129"/>
      <c r="P44" s="129"/>
      <c r="Q44" s="260">
        <f>SUM(E44:P44)</f>
        <v>1</v>
      </c>
      <c r="R44" s="269">
        <v>1</v>
      </c>
      <c r="S44" s="231"/>
      <c r="T44" s="231"/>
      <c r="U44" s="231">
        <v>0</v>
      </c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1</v>
      </c>
    </row>
    <row r="45" spans="1:30" ht="15.75" thickBot="1">
      <c r="A45" s="253" t="s">
        <v>253</v>
      </c>
      <c r="B45" s="253" t="s">
        <v>257</v>
      </c>
      <c r="C45" s="4"/>
      <c r="D45" s="4"/>
      <c r="E45" s="231"/>
      <c r="F45" s="269"/>
      <c r="G45" s="231"/>
      <c r="H45" s="231"/>
      <c r="I45" s="231"/>
      <c r="J45" s="231"/>
      <c r="K45" s="231"/>
      <c r="L45" s="129"/>
      <c r="M45" s="129"/>
      <c r="N45" s="129"/>
      <c r="O45" s="129"/>
      <c r="P45" s="129"/>
      <c r="Q45" s="260">
        <f>SUM(E45:P45)</f>
        <v>0</v>
      </c>
      <c r="R45" s="231"/>
      <c r="S45" s="231"/>
      <c r="T45" s="231">
        <v>2</v>
      </c>
      <c r="U45" s="231">
        <v>1</v>
      </c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3</v>
      </c>
    </row>
    <row r="46" spans="1:31" ht="15.75" thickBot="1">
      <c r="A46" s="361" t="s">
        <v>258</v>
      </c>
      <c r="B46" s="362"/>
      <c r="C46" s="232">
        <f>+D46/'Metas Muni'!N9</f>
        <v>0.7806401249024199</v>
      </c>
      <c r="D46" s="233">
        <f>+Q46/AD46</f>
        <v>0.42857142857142855</v>
      </c>
      <c r="E46" s="264">
        <f>SUM(E42:E45)</f>
        <v>2</v>
      </c>
      <c r="F46" s="264">
        <f aca="true" t="shared" si="7" ref="F46:Q46">SUM(F42:F45)</f>
        <v>1</v>
      </c>
      <c r="G46" s="264">
        <f t="shared" si="7"/>
        <v>0</v>
      </c>
      <c r="H46" s="264">
        <f t="shared" si="7"/>
        <v>0</v>
      </c>
      <c r="I46" s="264">
        <f t="shared" si="7"/>
        <v>0</v>
      </c>
      <c r="J46" s="264">
        <f t="shared" si="7"/>
        <v>0</v>
      </c>
      <c r="K46" s="264">
        <f>SUM(K42:K45)</f>
        <v>0</v>
      </c>
      <c r="L46" s="264">
        <f t="shared" si="7"/>
        <v>0</v>
      </c>
      <c r="M46" s="264">
        <f t="shared" si="7"/>
        <v>0</v>
      </c>
      <c r="N46" s="264">
        <f t="shared" si="7"/>
        <v>0</v>
      </c>
      <c r="O46" s="264">
        <f t="shared" si="7"/>
        <v>0</v>
      </c>
      <c r="P46" s="264">
        <f t="shared" si="7"/>
        <v>0</v>
      </c>
      <c r="Q46" s="264">
        <f t="shared" si="7"/>
        <v>3</v>
      </c>
      <c r="R46" s="264">
        <f>SUM(R42:R45)</f>
        <v>2</v>
      </c>
      <c r="S46" s="264">
        <f aca="true" t="shared" si="8" ref="S46:AD46">SUM(S42:S45)</f>
        <v>2</v>
      </c>
      <c r="T46" s="264">
        <f t="shared" si="8"/>
        <v>2</v>
      </c>
      <c r="U46" s="264">
        <f t="shared" si="8"/>
        <v>1</v>
      </c>
      <c r="V46" s="264">
        <f t="shared" si="8"/>
        <v>0</v>
      </c>
      <c r="W46" s="264">
        <f t="shared" si="8"/>
        <v>0</v>
      </c>
      <c r="X46" s="264">
        <f t="shared" si="8"/>
        <v>0</v>
      </c>
      <c r="Y46" s="264">
        <f t="shared" si="8"/>
        <v>0</v>
      </c>
      <c r="Z46" s="264">
        <f t="shared" si="8"/>
        <v>0</v>
      </c>
      <c r="AA46" s="264">
        <f t="shared" si="8"/>
        <v>0</v>
      </c>
      <c r="AB46" s="264">
        <f t="shared" si="8"/>
        <v>0</v>
      </c>
      <c r="AC46" s="264">
        <f t="shared" si="8"/>
        <v>0</v>
      </c>
      <c r="AD46" s="264">
        <f t="shared" si="8"/>
        <v>7</v>
      </c>
      <c r="AE46" s="314"/>
    </row>
    <row r="47" spans="1:30" ht="15.75" thickBot="1">
      <c r="A47" s="253" t="s">
        <v>57</v>
      </c>
      <c r="B47" s="253" t="s">
        <v>47</v>
      </c>
      <c r="C47" s="4"/>
      <c r="D47" s="4"/>
      <c r="E47" s="269">
        <v>1</v>
      </c>
      <c r="F47" s="269"/>
      <c r="G47" s="269">
        <v>0</v>
      </c>
      <c r="H47" s="231">
        <v>0</v>
      </c>
      <c r="I47" s="231"/>
      <c r="J47" s="231"/>
      <c r="K47" s="231"/>
      <c r="L47" s="231"/>
      <c r="M47" s="129"/>
      <c r="N47" s="129"/>
      <c r="O47" s="129"/>
      <c r="P47" s="129"/>
      <c r="Q47" s="245">
        <f aca="true" t="shared" si="9" ref="Q47:Q98">SUM(E47:P47)</f>
        <v>1</v>
      </c>
      <c r="R47" s="140">
        <v>1</v>
      </c>
      <c r="S47" s="141">
        <v>1</v>
      </c>
      <c r="T47" s="141">
        <v>0</v>
      </c>
      <c r="U47" s="141">
        <v>0</v>
      </c>
      <c r="V47" s="141"/>
      <c r="W47" s="141"/>
      <c r="X47" s="5"/>
      <c r="Y47"/>
      <c r="Z47"/>
      <c r="AA47"/>
      <c r="AB47"/>
      <c r="AC47"/>
      <c r="AD47" s="245">
        <f t="shared" si="1"/>
        <v>2</v>
      </c>
    </row>
    <row r="48" spans="1:30" ht="15.75" thickBot="1">
      <c r="A48" s="253" t="s">
        <v>57</v>
      </c>
      <c r="B48" s="253" t="s">
        <v>48</v>
      </c>
      <c r="C48" s="4"/>
      <c r="D48" s="4"/>
      <c r="E48" s="269">
        <v>1</v>
      </c>
      <c r="F48" s="269"/>
      <c r="G48" s="269"/>
      <c r="H48" s="231">
        <v>0</v>
      </c>
      <c r="I48" s="231"/>
      <c r="J48" s="231"/>
      <c r="K48" s="231"/>
      <c r="L48" s="231"/>
      <c r="M48" s="129"/>
      <c r="N48" s="129"/>
      <c r="O48" s="129"/>
      <c r="P48" s="129"/>
      <c r="Q48" s="245">
        <f t="shared" si="9"/>
        <v>1</v>
      </c>
      <c r="R48" s="142">
        <v>1</v>
      </c>
      <c r="S48" s="143">
        <v>0</v>
      </c>
      <c r="T48" s="143">
        <v>0</v>
      </c>
      <c r="U48" s="143">
        <v>0</v>
      </c>
      <c r="V48" s="143"/>
      <c r="W48" s="143"/>
      <c r="X48" s="5"/>
      <c r="Y48"/>
      <c r="Z48"/>
      <c r="AA48"/>
      <c r="AB48"/>
      <c r="AC48"/>
      <c r="AD48" s="245">
        <f t="shared" si="1"/>
        <v>1</v>
      </c>
    </row>
    <row r="49" spans="1:30" ht="15.75" thickBot="1">
      <c r="A49" s="253" t="s">
        <v>57</v>
      </c>
      <c r="B49" s="253" t="s">
        <v>49</v>
      </c>
      <c r="C49" s="4"/>
      <c r="D49" s="4"/>
      <c r="E49" s="269">
        <v>0</v>
      </c>
      <c r="F49" s="130">
        <v>3</v>
      </c>
      <c r="G49" s="130">
        <v>0</v>
      </c>
      <c r="H49" s="130">
        <v>1</v>
      </c>
      <c r="I49" s="130"/>
      <c r="J49" s="130"/>
      <c r="K49" s="130"/>
      <c r="L49"/>
      <c r="M49"/>
      <c r="N49"/>
      <c r="O49"/>
      <c r="P49"/>
      <c r="Q49" s="245">
        <f t="shared" si="9"/>
        <v>4</v>
      </c>
      <c r="R49" s="142">
        <v>0</v>
      </c>
      <c r="S49" s="143">
        <v>5</v>
      </c>
      <c r="T49" s="143">
        <v>0</v>
      </c>
      <c r="U49" s="143">
        <v>1</v>
      </c>
      <c r="V49" s="143"/>
      <c r="W49" s="143"/>
      <c r="X49" s="5"/>
      <c r="Y49"/>
      <c r="Z49"/>
      <c r="AA49"/>
      <c r="AB49"/>
      <c r="AC49"/>
      <c r="AD49" s="245">
        <f t="shared" si="1"/>
        <v>6</v>
      </c>
    </row>
    <row r="50" spans="1:30" ht="15.75" thickBot="1">
      <c r="A50" s="253" t="s">
        <v>57</v>
      </c>
      <c r="B50" s="253" t="s">
        <v>50</v>
      </c>
      <c r="C50" s="4"/>
      <c r="D50" s="4"/>
      <c r="E50" s="269">
        <v>1</v>
      </c>
      <c r="F50" s="86"/>
      <c r="G50" s="130"/>
      <c r="H50" s="130"/>
      <c r="I50" s="130"/>
      <c r="J50" s="130"/>
      <c r="K50" s="130"/>
      <c r="L50"/>
      <c r="M50"/>
      <c r="N50"/>
      <c r="O50"/>
      <c r="P50"/>
      <c r="Q50" s="245">
        <f t="shared" si="9"/>
        <v>1</v>
      </c>
      <c r="R50" s="142">
        <v>1</v>
      </c>
      <c r="S50" s="143"/>
      <c r="T50" s="143"/>
      <c r="U50" s="143"/>
      <c r="V50" s="143"/>
      <c r="W50" s="143"/>
      <c r="X50" s="5"/>
      <c r="Y50"/>
      <c r="Z50"/>
      <c r="AA50"/>
      <c r="AB50"/>
      <c r="AC50"/>
      <c r="AD50" s="245">
        <f t="shared" si="1"/>
        <v>1</v>
      </c>
    </row>
    <row r="51" spans="1:30" ht="15.75" thickBot="1">
      <c r="A51" s="253" t="s">
        <v>57</v>
      </c>
      <c r="B51" s="253" t="s">
        <v>51</v>
      </c>
      <c r="C51" s="4"/>
      <c r="D51" s="4"/>
      <c r="E51" s="269">
        <v>1</v>
      </c>
      <c r="F51" s="130">
        <v>0</v>
      </c>
      <c r="G51" s="130">
        <v>1</v>
      </c>
      <c r="H51" s="130">
        <v>1</v>
      </c>
      <c r="I51" s="130"/>
      <c r="J51" s="130"/>
      <c r="K51" s="130"/>
      <c r="L51"/>
      <c r="M51"/>
      <c r="N51"/>
      <c r="O51"/>
      <c r="P51"/>
      <c r="Q51" s="245">
        <f t="shared" si="9"/>
        <v>3</v>
      </c>
      <c r="R51" s="142">
        <v>1</v>
      </c>
      <c r="S51" s="143">
        <v>1</v>
      </c>
      <c r="T51" s="143">
        <v>2</v>
      </c>
      <c r="U51" s="143">
        <v>1</v>
      </c>
      <c r="V51" s="143"/>
      <c r="W51" s="143"/>
      <c r="X51" s="5"/>
      <c r="Y51"/>
      <c r="Z51"/>
      <c r="AA51"/>
      <c r="AB51"/>
      <c r="AC51"/>
      <c r="AD51" s="245">
        <f t="shared" si="1"/>
        <v>5</v>
      </c>
    </row>
    <row r="52" spans="1:30" ht="15.75" thickBot="1">
      <c r="A52" s="253" t="s">
        <v>57</v>
      </c>
      <c r="B52" s="253" t="s">
        <v>52</v>
      </c>
      <c r="C52" s="4"/>
      <c r="D52" s="4"/>
      <c r="E52" s="269"/>
      <c r="F52" s="130"/>
      <c r="G52" s="130"/>
      <c r="H52" s="130"/>
      <c r="I52" s="130"/>
      <c r="J52" s="130"/>
      <c r="K52" s="130"/>
      <c r="L52"/>
      <c r="M52"/>
      <c r="N52"/>
      <c r="O52"/>
      <c r="P52"/>
      <c r="Q52" s="245">
        <f t="shared" si="9"/>
        <v>0</v>
      </c>
      <c r="R52" s="142">
        <v>0</v>
      </c>
      <c r="S52" s="143">
        <v>2</v>
      </c>
      <c r="T52" s="143">
        <v>0</v>
      </c>
      <c r="U52" s="143">
        <v>1</v>
      </c>
      <c r="V52" s="143"/>
      <c r="W52" s="143"/>
      <c r="X52" s="5"/>
      <c r="Y52"/>
      <c r="Z52"/>
      <c r="AA52"/>
      <c r="AB52"/>
      <c r="AC52"/>
      <c r="AD52" s="245">
        <f t="shared" si="1"/>
        <v>3</v>
      </c>
    </row>
    <row r="53" spans="1:30" ht="15.75" thickBot="1">
      <c r="A53" s="253" t="s">
        <v>57</v>
      </c>
      <c r="B53" s="253" t="s">
        <v>53</v>
      </c>
      <c r="C53" s="4"/>
      <c r="D53" s="4"/>
      <c r="E53" s="269">
        <v>1</v>
      </c>
      <c r="F53" s="130">
        <v>1</v>
      </c>
      <c r="G53" s="130">
        <v>2</v>
      </c>
      <c r="H53" s="130">
        <v>0</v>
      </c>
      <c r="I53" s="130"/>
      <c r="J53" s="130"/>
      <c r="K53" s="130"/>
      <c r="L53"/>
      <c r="M53"/>
      <c r="N53"/>
      <c r="O53"/>
      <c r="P53"/>
      <c r="Q53" s="245">
        <f t="shared" si="9"/>
        <v>4</v>
      </c>
      <c r="R53" s="142">
        <v>1</v>
      </c>
      <c r="S53" s="143">
        <v>1</v>
      </c>
      <c r="T53" s="143">
        <v>2</v>
      </c>
      <c r="U53" s="143">
        <v>0</v>
      </c>
      <c r="V53" s="143"/>
      <c r="W53" s="143"/>
      <c r="X53" s="5"/>
      <c r="Y53"/>
      <c r="Z53"/>
      <c r="AA53"/>
      <c r="AB53"/>
      <c r="AC53"/>
      <c r="AD53" s="245">
        <f t="shared" si="1"/>
        <v>4</v>
      </c>
    </row>
    <row r="54" spans="1:30" ht="15.75" thickBot="1">
      <c r="A54" s="253" t="s">
        <v>57</v>
      </c>
      <c r="B54" s="253" t="s">
        <v>54</v>
      </c>
      <c r="C54" s="4"/>
      <c r="D54" s="4"/>
      <c r="E54" s="269"/>
      <c r="F54" s="86"/>
      <c r="G54" s="130"/>
      <c r="H54" s="130"/>
      <c r="I54" s="130"/>
      <c r="J54" s="130"/>
      <c r="K54" s="130"/>
      <c r="L54"/>
      <c r="M54"/>
      <c r="N54"/>
      <c r="O54"/>
      <c r="P54"/>
      <c r="Q54" s="245">
        <f t="shared" si="9"/>
        <v>0</v>
      </c>
      <c r="R54" s="142"/>
      <c r="S54" s="143"/>
      <c r="T54" s="143"/>
      <c r="U54" s="143"/>
      <c r="V54" s="143"/>
      <c r="W54" s="143"/>
      <c r="X54" s="5"/>
      <c r="Y54"/>
      <c r="Z54"/>
      <c r="AA54"/>
      <c r="AB54"/>
      <c r="AC54"/>
      <c r="AD54" s="245">
        <f t="shared" si="1"/>
        <v>0</v>
      </c>
    </row>
    <row r="55" spans="1:30" ht="15.75" thickBot="1">
      <c r="A55" s="253" t="s">
        <v>57</v>
      </c>
      <c r="B55" s="253" t="s">
        <v>55</v>
      </c>
      <c r="C55" s="4"/>
      <c r="D55" s="4"/>
      <c r="E55" s="130">
        <v>1</v>
      </c>
      <c r="F55" s="130">
        <v>3</v>
      </c>
      <c r="G55" s="130">
        <v>1</v>
      </c>
      <c r="H55" s="130">
        <v>3</v>
      </c>
      <c r="I55" s="130"/>
      <c r="J55" s="130"/>
      <c r="K55" s="130"/>
      <c r="L55"/>
      <c r="M55"/>
      <c r="N55"/>
      <c r="O55"/>
      <c r="P55"/>
      <c r="Q55" s="245">
        <f t="shared" si="9"/>
        <v>8</v>
      </c>
      <c r="R55" s="142">
        <v>1</v>
      </c>
      <c r="S55" s="143">
        <v>3</v>
      </c>
      <c r="T55" s="143">
        <v>3</v>
      </c>
      <c r="U55" s="143">
        <v>4</v>
      </c>
      <c r="V55" s="143"/>
      <c r="W55" s="143"/>
      <c r="X55" s="5"/>
      <c r="Y55"/>
      <c r="Z55"/>
      <c r="AA55"/>
      <c r="AB55"/>
      <c r="AC55"/>
      <c r="AD55" s="245">
        <f t="shared" si="1"/>
        <v>11</v>
      </c>
    </row>
    <row r="56" spans="1:30" ht="15.75" thickBot="1">
      <c r="A56" s="253" t="s">
        <v>57</v>
      </c>
      <c r="B56" s="253" t="s">
        <v>56</v>
      </c>
      <c r="C56" s="4"/>
      <c r="D56" s="4"/>
      <c r="E56" s="269"/>
      <c r="F56" s="85"/>
      <c r="G56" s="85">
        <v>3</v>
      </c>
      <c r="H56" s="85">
        <v>1</v>
      </c>
      <c r="I56" s="85"/>
      <c r="J56" s="85"/>
      <c r="K56" s="85"/>
      <c r="L56"/>
      <c r="M56"/>
      <c r="N56"/>
      <c r="O56"/>
      <c r="P56"/>
      <c r="Q56" s="245">
        <f t="shared" si="9"/>
        <v>4</v>
      </c>
      <c r="R56" s="142"/>
      <c r="S56" s="143"/>
      <c r="T56" s="143">
        <v>3</v>
      </c>
      <c r="U56" s="143">
        <v>1</v>
      </c>
      <c r="V56" s="143"/>
      <c r="W56" s="143"/>
      <c r="X56" s="5"/>
      <c r="Y56"/>
      <c r="Z56"/>
      <c r="AA56"/>
      <c r="AB56"/>
      <c r="AC56"/>
      <c r="AD56" s="245">
        <f t="shared" si="1"/>
        <v>4</v>
      </c>
    </row>
    <row r="57" spans="1:31" ht="15.75" thickBot="1">
      <c r="A57" s="356" t="s">
        <v>159</v>
      </c>
      <c r="B57" s="357"/>
      <c r="C57" s="232">
        <f>+D57/'Metas Muni'!N10</f>
        <v>1.0630903217892629</v>
      </c>
      <c r="D57" s="233">
        <f>+Q57/AD57</f>
        <v>0.7027027027027027</v>
      </c>
      <c r="E57" s="242">
        <f>SUM(E47:E56)</f>
        <v>6</v>
      </c>
      <c r="F57" s="242">
        <f aca="true" t="shared" si="10" ref="F57:P57">SUM(F47:F56)</f>
        <v>7</v>
      </c>
      <c r="G57" s="242">
        <f t="shared" si="10"/>
        <v>7</v>
      </c>
      <c r="H57" s="242">
        <f t="shared" si="10"/>
        <v>6</v>
      </c>
      <c r="I57" s="242">
        <f t="shared" si="10"/>
        <v>0</v>
      </c>
      <c r="J57" s="242">
        <f t="shared" si="10"/>
        <v>0</v>
      </c>
      <c r="K57" s="242">
        <f t="shared" si="10"/>
        <v>0</v>
      </c>
      <c r="L57" s="242">
        <f t="shared" si="10"/>
        <v>0</v>
      </c>
      <c r="M57" s="242">
        <f t="shared" si="10"/>
        <v>0</v>
      </c>
      <c r="N57" s="242">
        <f t="shared" si="10"/>
        <v>0</v>
      </c>
      <c r="O57" s="242">
        <f t="shared" si="10"/>
        <v>0</v>
      </c>
      <c r="P57" s="242">
        <f t="shared" si="10"/>
        <v>0</v>
      </c>
      <c r="Q57" s="242">
        <f>SUM(Q47:Q56)</f>
        <v>26</v>
      </c>
      <c r="R57" s="242">
        <f>SUM(R47:R56)</f>
        <v>6</v>
      </c>
      <c r="S57" s="242">
        <f aca="true" t="shared" si="11" ref="S57:AC57">SUM(S47:S56)</f>
        <v>13</v>
      </c>
      <c r="T57" s="242">
        <f t="shared" si="11"/>
        <v>10</v>
      </c>
      <c r="U57" s="242">
        <f t="shared" si="11"/>
        <v>8</v>
      </c>
      <c r="V57" s="242">
        <f t="shared" si="11"/>
        <v>0</v>
      </c>
      <c r="W57" s="242">
        <f t="shared" si="11"/>
        <v>0</v>
      </c>
      <c r="X57" s="242">
        <f t="shared" si="11"/>
        <v>0</v>
      </c>
      <c r="Y57" s="242">
        <f t="shared" si="11"/>
        <v>0</v>
      </c>
      <c r="Z57" s="242">
        <f t="shared" si="11"/>
        <v>0</v>
      </c>
      <c r="AA57" s="242">
        <f t="shared" si="11"/>
        <v>0</v>
      </c>
      <c r="AB57" s="242">
        <f t="shared" si="11"/>
        <v>0</v>
      </c>
      <c r="AC57" s="242">
        <f t="shared" si="11"/>
        <v>0</v>
      </c>
      <c r="AD57" s="242">
        <f>SUM(AD47:AD56)</f>
        <v>37</v>
      </c>
      <c r="AE57" s="314"/>
    </row>
    <row r="58" spans="1:30" ht="15.75" thickBot="1">
      <c r="A58" s="253" t="s">
        <v>71</v>
      </c>
      <c r="B58" s="253" t="s">
        <v>58</v>
      </c>
      <c r="C58" s="4"/>
      <c r="D58" s="4"/>
      <c r="E58" s="130">
        <v>1</v>
      </c>
      <c r="F58" s="87">
        <v>6</v>
      </c>
      <c r="G58" s="87">
        <v>2</v>
      </c>
      <c r="H58" s="87">
        <v>1</v>
      </c>
      <c r="I58" s="87"/>
      <c r="J58" s="87"/>
      <c r="K58" s="87"/>
      <c r="L58"/>
      <c r="M58"/>
      <c r="N58"/>
      <c r="O58"/>
      <c r="P58"/>
      <c r="Q58" s="245">
        <f t="shared" si="9"/>
        <v>10</v>
      </c>
      <c r="R58" s="144">
        <v>6</v>
      </c>
      <c r="S58" s="145">
        <v>13</v>
      </c>
      <c r="T58" s="145">
        <v>9</v>
      </c>
      <c r="U58" s="145">
        <v>4</v>
      </c>
      <c r="V58" s="145"/>
      <c r="W58" s="145"/>
      <c r="X58" s="5"/>
      <c r="Y58"/>
      <c r="Z58"/>
      <c r="AA58"/>
      <c r="AB58"/>
      <c r="AC58"/>
      <c r="AD58" s="245">
        <f t="shared" si="1"/>
        <v>32</v>
      </c>
    </row>
    <row r="59" spans="1:30" ht="15.75" thickBot="1">
      <c r="A59" s="253" t="s">
        <v>71</v>
      </c>
      <c r="B59" s="253" t="s">
        <v>59</v>
      </c>
      <c r="C59" s="4"/>
      <c r="D59" s="4"/>
      <c r="E59" s="130"/>
      <c r="F59" s="130"/>
      <c r="G59" s="130"/>
      <c r="H59" s="130">
        <v>1</v>
      </c>
      <c r="I59" s="130"/>
      <c r="J59" s="130"/>
      <c r="K59" s="130"/>
      <c r="L59"/>
      <c r="M59"/>
      <c r="N59"/>
      <c r="O59"/>
      <c r="P59"/>
      <c r="Q59" s="245">
        <f t="shared" si="9"/>
        <v>1</v>
      </c>
      <c r="R59" s="146"/>
      <c r="S59" s="147"/>
      <c r="T59" s="147"/>
      <c r="U59" s="147">
        <v>1</v>
      </c>
      <c r="V59" s="147"/>
      <c r="W59" s="147"/>
      <c r="X59" s="5"/>
      <c r="Y59"/>
      <c r="Z59"/>
      <c r="AA59"/>
      <c r="AB59"/>
      <c r="AC59"/>
      <c r="AD59" s="245">
        <f t="shared" si="1"/>
        <v>1</v>
      </c>
    </row>
    <row r="60" spans="1:30" ht="15.75" thickBot="1">
      <c r="A60" s="253" t="s">
        <v>71</v>
      </c>
      <c r="B60" s="253" t="s">
        <v>60</v>
      </c>
      <c r="C60" s="4"/>
      <c r="D60" s="4"/>
      <c r="E60" s="130"/>
      <c r="F60" s="130"/>
      <c r="G60" s="130"/>
      <c r="H60" s="130"/>
      <c r="I60" s="130"/>
      <c r="J60" s="130"/>
      <c r="K60" s="130"/>
      <c r="L60"/>
      <c r="M60"/>
      <c r="N60"/>
      <c r="O60"/>
      <c r="P60"/>
      <c r="Q60" s="245">
        <f t="shared" si="9"/>
        <v>0</v>
      </c>
      <c r="R60" s="146">
        <v>0</v>
      </c>
      <c r="S60" s="147"/>
      <c r="T60" s="147"/>
      <c r="U60" s="147"/>
      <c r="V60" s="147"/>
      <c r="W60" s="147"/>
      <c r="X60" s="5"/>
      <c r="Y60"/>
      <c r="Z60"/>
      <c r="AA60"/>
      <c r="AB60"/>
      <c r="AC60"/>
      <c r="AD60" s="245">
        <f t="shared" si="1"/>
        <v>0</v>
      </c>
    </row>
    <row r="61" spans="1:30" ht="15.75" thickBot="1">
      <c r="A61" s="253" t="s">
        <v>71</v>
      </c>
      <c r="B61" s="253" t="s">
        <v>61</v>
      </c>
      <c r="C61" s="4"/>
      <c r="D61" s="4"/>
      <c r="E61" s="130">
        <v>0</v>
      </c>
      <c r="F61" s="130"/>
      <c r="G61" s="130">
        <v>0</v>
      </c>
      <c r="H61" s="130"/>
      <c r="I61" s="130"/>
      <c r="J61" s="130"/>
      <c r="K61" s="130"/>
      <c r="L61"/>
      <c r="M61"/>
      <c r="N61"/>
      <c r="O61"/>
      <c r="P61"/>
      <c r="Q61" s="245">
        <f t="shared" si="9"/>
        <v>0</v>
      </c>
      <c r="R61" s="146">
        <v>0</v>
      </c>
      <c r="S61" s="147"/>
      <c r="T61" s="147">
        <v>0</v>
      </c>
      <c r="U61" s="147"/>
      <c r="V61" s="147"/>
      <c r="W61" s="147"/>
      <c r="X61" s="5"/>
      <c r="Y61"/>
      <c r="Z61"/>
      <c r="AA61"/>
      <c r="AB61"/>
      <c r="AC61"/>
      <c r="AD61" s="245">
        <f t="shared" si="1"/>
        <v>0</v>
      </c>
    </row>
    <row r="62" spans="1:30" ht="15.75" thickBot="1">
      <c r="A62" s="253" t="s">
        <v>71</v>
      </c>
      <c r="B62" s="253" t="s">
        <v>62</v>
      </c>
      <c r="C62" s="4"/>
      <c r="D62" s="4"/>
      <c r="E62" s="130"/>
      <c r="F62" s="86"/>
      <c r="G62" s="130"/>
      <c r="H62" s="130"/>
      <c r="I62" s="130"/>
      <c r="J62" s="130"/>
      <c r="K62" s="130"/>
      <c r="L62"/>
      <c r="M62"/>
      <c r="N62"/>
      <c r="O62"/>
      <c r="P62"/>
      <c r="Q62" s="245">
        <f t="shared" si="9"/>
        <v>0</v>
      </c>
      <c r="R62" s="146"/>
      <c r="S62" s="147"/>
      <c r="T62" s="147"/>
      <c r="U62" s="147"/>
      <c r="V62" s="147"/>
      <c r="W62" s="147"/>
      <c r="X62" s="5"/>
      <c r="Y62"/>
      <c r="Z62"/>
      <c r="AA62"/>
      <c r="AB62"/>
      <c r="AC62"/>
      <c r="AD62" s="245">
        <f t="shared" si="1"/>
        <v>0</v>
      </c>
    </row>
    <row r="63" spans="1:30" ht="15.75" thickBot="1">
      <c r="A63" s="253" t="s">
        <v>71</v>
      </c>
      <c r="B63" s="253" t="s">
        <v>63</v>
      </c>
      <c r="C63" s="4"/>
      <c r="D63" s="4"/>
      <c r="E63" s="130">
        <v>1</v>
      </c>
      <c r="F63" s="130"/>
      <c r="G63" s="130"/>
      <c r="H63" s="130"/>
      <c r="I63" s="130"/>
      <c r="J63" s="130"/>
      <c r="K63" s="130"/>
      <c r="L63"/>
      <c r="M63"/>
      <c r="N63"/>
      <c r="O63"/>
      <c r="P63"/>
      <c r="Q63" s="245">
        <f t="shared" si="9"/>
        <v>1</v>
      </c>
      <c r="R63" s="146">
        <v>1</v>
      </c>
      <c r="S63" s="147"/>
      <c r="T63" s="147"/>
      <c r="U63" s="147"/>
      <c r="V63" s="147"/>
      <c r="W63" s="147"/>
      <c r="X63" s="5"/>
      <c r="Y63"/>
      <c r="Z63"/>
      <c r="AA63"/>
      <c r="AB63"/>
      <c r="AC63"/>
      <c r="AD63" s="245">
        <f t="shared" si="1"/>
        <v>1</v>
      </c>
    </row>
    <row r="64" spans="1:30" ht="15.75" thickBot="1">
      <c r="A64" s="253" t="s">
        <v>71</v>
      </c>
      <c r="B64" s="253" t="s">
        <v>64</v>
      </c>
      <c r="C64" s="4"/>
      <c r="D64" s="4"/>
      <c r="E64" s="130">
        <v>0</v>
      </c>
      <c r="F64" s="86"/>
      <c r="G64" s="130">
        <v>0</v>
      </c>
      <c r="H64" s="130"/>
      <c r="I64" s="130"/>
      <c r="J64" s="130"/>
      <c r="K64" s="130"/>
      <c r="L64"/>
      <c r="M64"/>
      <c r="N64"/>
      <c r="O64"/>
      <c r="P64"/>
      <c r="Q64" s="245">
        <f t="shared" si="9"/>
        <v>0</v>
      </c>
      <c r="R64" s="146">
        <v>0</v>
      </c>
      <c r="S64" s="147"/>
      <c r="T64" s="147">
        <v>0</v>
      </c>
      <c r="U64" s="147"/>
      <c r="V64" s="147"/>
      <c r="W64" s="147"/>
      <c r="X64" s="5"/>
      <c r="Y64"/>
      <c r="Z64"/>
      <c r="AA64"/>
      <c r="AB64"/>
      <c r="AC64"/>
      <c r="AD64" s="245">
        <f t="shared" si="1"/>
        <v>0</v>
      </c>
    </row>
    <row r="65" spans="1:30" ht="15.75" thickBot="1">
      <c r="A65" s="253" t="s">
        <v>71</v>
      </c>
      <c r="B65" s="253" t="s">
        <v>65</v>
      </c>
      <c r="C65" s="4"/>
      <c r="D65" s="4"/>
      <c r="E65" s="130"/>
      <c r="F65" s="86"/>
      <c r="G65" s="130"/>
      <c r="H65" s="130"/>
      <c r="I65" s="130"/>
      <c r="J65" s="130"/>
      <c r="K65" s="130"/>
      <c r="L65"/>
      <c r="M65"/>
      <c r="N65"/>
      <c r="O65"/>
      <c r="P65"/>
      <c r="Q65" s="245">
        <f t="shared" si="9"/>
        <v>0</v>
      </c>
      <c r="R65" s="146"/>
      <c r="S65" s="147"/>
      <c r="T65" s="147"/>
      <c r="U65" s="147"/>
      <c r="V65" s="147"/>
      <c r="W65" s="147"/>
      <c r="X65" s="5"/>
      <c r="Y65"/>
      <c r="Z65"/>
      <c r="AA65"/>
      <c r="AB65"/>
      <c r="AC65"/>
      <c r="AD65" s="245">
        <f t="shared" si="1"/>
        <v>0</v>
      </c>
    </row>
    <row r="66" spans="1:30" ht="15.75" thickBot="1">
      <c r="A66" s="253" t="s">
        <v>71</v>
      </c>
      <c r="B66" s="253" t="s">
        <v>66</v>
      </c>
      <c r="C66" s="4"/>
      <c r="D66" s="4"/>
      <c r="E66" s="130"/>
      <c r="F66" s="86"/>
      <c r="G66" s="130"/>
      <c r="H66" s="130"/>
      <c r="I66" s="130"/>
      <c r="J66" s="130"/>
      <c r="K66" s="130"/>
      <c r="L66"/>
      <c r="M66"/>
      <c r="N66"/>
      <c r="O66"/>
      <c r="P66"/>
      <c r="Q66" s="245">
        <f t="shared" si="9"/>
        <v>0</v>
      </c>
      <c r="R66" s="146"/>
      <c r="S66" s="147"/>
      <c r="T66" s="147"/>
      <c r="U66" s="147"/>
      <c r="V66" s="147"/>
      <c r="W66" s="147"/>
      <c r="X66" s="5"/>
      <c r="Y66"/>
      <c r="Z66"/>
      <c r="AA66"/>
      <c r="AB66"/>
      <c r="AC66"/>
      <c r="AD66" s="245">
        <f t="shared" si="1"/>
        <v>0</v>
      </c>
    </row>
    <row r="67" spans="1:30" ht="15.75" thickBot="1">
      <c r="A67" s="253" t="s">
        <v>71</v>
      </c>
      <c r="B67" s="253" t="s">
        <v>67</v>
      </c>
      <c r="C67" s="4"/>
      <c r="D67" s="4"/>
      <c r="E67" s="130"/>
      <c r="F67" s="86"/>
      <c r="G67" s="130"/>
      <c r="H67" s="130"/>
      <c r="I67" s="130"/>
      <c r="J67" s="130"/>
      <c r="K67" s="130"/>
      <c r="L67"/>
      <c r="M67"/>
      <c r="N67"/>
      <c r="O67"/>
      <c r="P67"/>
      <c r="Q67" s="245">
        <f t="shared" si="9"/>
        <v>0</v>
      </c>
      <c r="R67" s="146"/>
      <c r="S67" s="147"/>
      <c r="T67" s="147"/>
      <c r="U67" s="147"/>
      <c r="V67" s="147"/>
      <c r="W67" s="147"/>
      <c r="X67" s="5"/>
      <c r="Y67"/>
      <c r="Z67"/>
      <c r="AA67"/>
      <c r="AB67"/>
      <c r="AC67"/>
      <c r="AD67" s="245">
        <f t="shared" si="1"/>
        <v>0</v>
      </c>
    </row>
    <row r="68" spans="1:30" ht="15.75" thickBot="1">
      <c r="A68" s="253" t="s">
        <v>71</v>
      </c>
      <c r="B68" s="253" t="s">
        <v>68</v>
      </c>
      <c r="C68" s="4"/>
      <c r="D68" s="4"/>
      <c r="E68" s="130"/>
      <c r="F68" s="130">
        <v>1</v>
      </c>
      <c r="G68" s="130"/>
      <c r="H68" s="130"/>
      <c r="I68" s="130"/>
      <c r="J68" s="130"/>
      <c r="K68" s="130"/>
      <c r="L68"/>
      <c r="M68"/>
      <c r="N68"/>
      <c r="O68"/>
      <c r="P68"/>
      <c r="Q68" s="245">
        <f t="shared" si="9"/>
        <v>1</v>
      </c>
      <c r="R68" s="146">
        <v>1</v>
      </c>
      <c r="S68" s="147">
        <v>1</v>
      </c>
      <c r="T68" s="147"/>
      <c r="U68" s="147">
        <v>0</v>
      </c>
      <c r="V68" s="147"/>
      <c r="W68" s="147"/>
      <c r="X68" s="5"/>
      <c r="Y68"/>
      <c r="Z68"/>
      <c r="AA68"/>
      <c r="AB68"/>
      <c r="AC68"/>
      <c r="AD68" s="245">
        <f t="shared" si="1"/>
        <v>2</v>
      </c>
    </row>
    <row r="69" spans="1:30" ht="15.75" thickBot="1">
      <c r="A69" s="253" t="s">
        <v>71</v>
      </c>
      <c r="B69" s="253" t="s">
        <v>69</v>
      </c>
      <c r="C69" s="4"/>
      <c r="D69" s="4"/>
      <c r="E69" s="130"/>
      <c r="F69" s="86"/>
      <c r="G69" s="130"/>
      <c r="H69" s="130"/>
      <c r="I69" s="130"/>
      <c r="J69" s="130"/>
      <c r="K69" s="130"/>
      <c r="L69"/>
      <c r="M69"/>
      <c r="N69"/>
      <c r="O69"/>
      <c r="P69"/>
      <c r="Q69" s="245">
        <f t="shared" si="9"/>
        <v>0</v>
      </c>
      <c r="R69" s="146"/>
      <c r="S69" s="147"/>
      <c r="T69" s="147"/>
      <c r="U69" s="147"/>
      <c r="V69" s="147"/>
      <c r="W69" s="147"/>
      <c r="X69" s="5"/>
      <c r="Y69"/>
      <c r="Z69"/>
      <c r="AA69"/>
      <c r="AB69"/>
      <c r="AC69"/>
      <c r="AD69" s="245">
        <f t="shared" si="1"/>
        <v>0</v>
      </c>
    </row>
    <row r="70" spans="1:30" ht="15.75" thickBot="1">
      <c r="A70" s="253" t="s">
        <v>71</v>
      </c>
      <c r="B70" s="253" t="s">
        <v>70</v>
      </c>
      <c r="C70" s="4"/>
      <c r="D70" s="4"/>
      <c r="E70" s="130">
        <v>1</v>
      </c>
      <c r="F70" s="85"/>
      <c r="G70" s="85"/>
      <c r="H70" s="85"/>
      <c r="I70" s="85"/>
      <c r="J70" s="85"/>
      <c r="K70" s="85"/>
      <c r="L70"/>
      <c r="M70"/>
      <c r="N70"/>
      <c r="O70"/>
      <c r="P70"/>
      <c r="Q70" s="245">
        <f t="shared" si="9"/>
        <v>1</v>
      </c>
      <c r="R70" s="146">
        <v>1</v>
      </c>
      <c r="S70" s="147"/>
      <c r="T70" s="147"/>
      <c r="U70" s="147"/>
      <c r="V70" s="147"/>
      <c r="W70" s="147"/>
      <c r="X70" s="5"/>
      <c r="Y70"/>
      <c r="Z70"/>
      <c r="AA70"/>
      <c r="AB70"/>
      <c r="AC70"/>
      <c r="AD70" s="245">
        <f t="shared" si="1"/>
        <v>1</v>
      </c>
    </row>
    <row r="71" spans="1:31" ht="15.75" thickBot="1">
      <c r="A71" s="356" t="s">
        <v>160</v>
      </c>
      <c r="B71" s="357"/>
      <c r="C71" s="232">
        <f>+D71/'Metas Muni'!N11</f>
        <v>0.5329272934906738</v>
      </c>
      <c r="D71" s="233">
        <f>+Q71/AD71</f>
        <v>0.3783783783783784</v>
      </c>
      <c r="E71" s="242">
        <f>SUM(E58:E70)</f>
        <v>3</v>
      </c>
      <c r="F71" s="242">
        <f aca="true" t="shared" si="12" ref="F71:P71">SUM(F58:F70)</f>
        <v>7</v>
      </c>
      <c r="G71" s="242">
        <f t="shared" si="12"/>
        <v>2</v>
      </c>
      <c r="H71" s="242">
        <f t="shared" si="12"/>
        <v>2</v>
      </c>
      <c r="I71" s="242">
        <f t="shared" si="12"/>
        <v>0</v>
      </c>
      <c r="J71" s="242">
        <f t="shared" si="12"/>
        <v>0</v>
      </c>
      <c r="K71" s="242">
        <f t="shared" si="12"/>
        <v>0</v>
      </c>
      <c r="L71" s="242">
        <f t="shared" si="12"/>
        <v>0</v>
      </c>
      <c r="M71" s="242">
        <f t="shared" si="12"/>
        <v>0</v>
      </c>
      <c r="N71" s="242">
        <f t="shared" si="12"/>
        <v>0</v>
      </c>
      <c r="O71" s="242">
        <f t="shared" si="12"/>
        <v>0</v>
      </c>
      <c r="P71" s="242">
        <f t="shared" si="12"/>
        <v>0</v>
      </c>
      <c r="Q71" s="242">
        <f>SUM(Q58:Q70)</f>
        <v>14</v>
      </c>
      <c r="R71" s="242">
        <f>SUM(R58:R70)</f>
        <v>9</v>
      </c>
      <c r="S71" s="242">
        <f aca="true" t="shared" si="13" ref="S71:AC71">SUM(S58:S70)</f>
        <v>14</v>
      </c>
      <c r="T71" s="242">
        <f t="shared" si="13"/>
        <v>9</v>
      </c>
      <c r="U71" s="242">
        <f t="shared" si="13"/>
        <v>5</v>
      </c>
      <c r="V71" s="242">
        <f t="shared" si="13"/>
        <v>0</v>
      </c>
      <c r="W71" s="242">
        <f t="shared" si="13"/>
        <v>0</v>
      </c>
      <c r="X71" s="242">
        <f t="shared" si="13"/>
        <v>0</v>
      </c>
      <c r="Y71" s="242">
        <f t="shared" si="13"/>
        <v>0</v>
      </c>
      <c r="Z71" s="242">
        <f t="shared" si="13"/>
        <v>0</v>
      </c>
      <c r="AA71" s="242">
        <f t="shared" si="13"/>
        <v>0</v>
      </c>
      <c r="AB71" s="242">
        <f t="shared" si="13"/>
        <v>0</v>
      </c>
      <c r="AC71" s="242">
        <f t="shared" si="13"/>
        <v>0</v>
      </c>
      <c r="AD71" s="242">
        <f>SUM(AD58:AD70)</f>
        <v>37</v>
      </c>
      <c r="AE71" s="314"/>
    </row>
    <row r="72" spans="1:30" ht="15.75" thickBot="1">
      <c r="A72" s="253" t="s">
        <v>82</v>
      </c>
      <c r="B72" s="253" t="s">
        <v>72</v>
      </c>
      <c r="C72" s="4"/>
      <c r="D72" s="4"/>
      <c r="E72" s="130">
        <v>0</v>
      </c>
      <c r="F72" s="87">
        <v>3</v>
      </c>
      <c r="G72" s="87">
        <v>3</v>
      </c>
      <c r="H72" s="87">
        <v>1</v>
      </c>
      <c r="I72" s="87"/>
      <c r="J72" s="87"/>
      <c r="K72" s="5"/>
      <c r="L72"/>
      <c r="M72"/>
      <c r="N72"/>
      <c r="O72"/>
      <c r="P72"/>
      <c r="Q72" s="245">
        <f t="shared" si="9"/>
        <v>7</v>
      </c>
      <c r="R72" s="148">
        <v>2</v>
      </c>
      <c r="S72" s="149">
        <v>11</v>
      </c>
      <c r="T72" s="149">
        <v>8</v>
      </c>
      <c r="U72" s="149">
        <v>6</v>
      </c>
      <c r="V72" s="149"/>
      <c r="W72" s="149"/>
      <c r="X72" s="5"/>
      <c r="Y72"/>
      <c r="Z72"/>
      <c r="AA72"/>
      <c r="AB72"/>
      <c r="AC72"/>
      <c r="AD72" s="245">
        <f aca="true" t="shared" si="14" ref="AD72:AD135">SUM(R72:AC72)</f>
        <v>27</v>
      </c>
    </row>
    <row r="73" spans="1:30" ht="15.75" thickBot="1">
      <c r="A73" s="253" t="s">
        <v>82</v>
      </c>
      <c r="B73" s="253" t="s">
        <v>73</v>
      </c>
      <c r="C73" s="4"/>
      <c r="D73" s="4"/>
      <c r="E73" s="130"/>
      <c r="F73" s="130"/>
      <c r="G73" s="130"/>
      <c r="H73" s="130"/>
      <c r="I73" s="130"/>
      <c r="J73" s="130"/>
      <c r="K73" s="5"/>
      <c r="L73"/>
      <c r="M73"/>
      <c r="N73"/>
      <c r="O73"/>
      <c r="P73"/>
      <c r="Q73" s="245">
        <f t="shared" si="9"/>
        <v>0</v>
      </c>
      <c r="R73" s="150"/>
      <c r="S73" s="151">
        <v>0</v>
      </c>
      <c r="T73" s="151">
        <v>0</v>
      </c>
      <c r="U73" s="151">
        <v>0</v>
      </c>
      <c r="V73" s="151"/>
      <c r="W73" s="151"/>
      <c r="X73" s="5"/>
      <c r="Y73"/>
      <c r="Z73"/>
      <c r="AA73"/>
      <c r="AB73"/>
      <c r="AC73"/>
      <c r="AD73" s="245">
        <f t="shared" si="14"/>
        <v>0</v>
      </c>
    </row>
    <row r="74" spans="1:30" ht="15.75" thickBot="1">
      <c r="A74" s="253" t="s">
        <v>82</v>
      </c>
      <c r="B74" s="253" t="s">
        <v>74</v>
      </c>
      <c r="C74" s="4"/>
      <c r="D74" s="4"/>
      <c r="E74" s="130"/>
      <c r="F74" s="86"/>
      <c r="G74" s="130"/>
      <c r="H74" s="130"/>
      <c r="I74" s="130"/>
      <c r="J74" s="130"/>
      <c r="K74" s="5"/>
      <c r="L74"/>
      <c r="M74"/>
      <c r="N74"/>
      <c r="O74"/>
      <c r="P74"/>
      <c r="Q74" s="245">
        <f t="shared" si="9"/>
        <v>0</v>
      </c>
      <c r="R74" s="150"/>
      <c r="S74" s="151"/>
      <c r="T74" s="151"/>
      <c r="U74" s="151"/>
      <c r="V74" s="151"/>
      <c r="W74" s="151"/>
      <c r="X74" s="5"/>
      <c r="Y74"/>
      <c r="Z74"/>
      <c r="AA74"/>
      <c r="AB74"/>
      <c r="AC74"/>
      <c r="AD74" s="245">
        <f t="shared" si="14"/>
        <v>0</v>
      </c>
    </row>
    <row r="75" spans="1:30" ht="15.75" thickBot="1">
      <c r="A75" s="253" t="s">
        <v>82</v>
      </c>
      <c r="B75" s="253" t="s">
        <v>75</v>
      </c>
      <c r="C75" s="4"/>
      <c r="D75" s="4"/>
      <c r="E75" s="130">
        <v>0</v>
      </c>
      <c r="F75" s="130"/>
      <c r="G75" s="130"/>
      <c r="H75" s="130"/>
      <c r="I75" s="130"/>
      <c r="J75" s="130"/>
      <c r="K75" s="5"/>
      <c r="L75"/>
      <c r="M75"/>
      <c r="N75"/>
      <c r="O75"/>
      <c r="P75"/>
      <c r="Q75" s="245">
        <f t="shared" si="9"/>
        <v>0</v>
      </c>
      <c r="R75" s="150">
        <v>1</v>
      </c>
      <c r="S75" s="151"/>
      <c r="T75" s="151"/>
      <c r="U75" s="151">
        <v>0</v>
      </c>
      <c r="V75" s="151"/>
      <c r="W75" s="151"/>
      <c r="X75" s="5"/>
      <c r="Y75"/>
      <c r="Z75"/>
      <c r="AA75"/>
      <c r="AB75"/>
      <c r="AC75"/>
      <c r="AD75" s="245">
        <f t="shared" si="14"/>
        <v>1</v>
      </c>
    </row>
    <row r="76" spans="1:30" ht="15.75" thickBot="1">
      <c r="A76" s="253" t="s">
        <v>82</v>
      </c>
      <c r="B76" s="253" t="s">
        <v>76</v>
      </c>
      <c r="C76" s="4"/>
      <c r="D76" s="4"/>
      <c r="E76" s="130"/>
      <c r="F76" s="130"/>
      <c r="G76" s="130"/>
      <c r="H76" s="130"/>
      <c r="I76" s="130"/>
      <c r="J76" s="130"/>
      <c r="K76" s="5"/>
      <c r="L76"/>
      <c r="M76"/>
      <c r="N76"/>
      <c r="O76"/>
      <c r="P76"/>
      <c r="Q76" s="245">
        <f t="shared" si="9"/>
        <v>0</v>
      </c>
      <c r="R76" s="150"/>
      <c r="S76" s="151"/>
      <c r="T76" s="151">
        <v>0</v>
      </c>
      <c r="U76" s="151"/>
      <c r="V76" s="151"/>
      <c r="W76" s="151"/>
      <c r="X76" s="5"/>
      <c r="Y76"/>
      <c r="Z76"/>
      <c r="AA76"/>
      <c r="AB76"/>
      <c r="AC76"/>
      <c r="AD76" s="245">
        <f t="shared" si="14"/>
        <v>0</v>
      </c>
    </row>
    <row r="77" spans="1:30" ht="15.75" thickBot="1">
      <c r="A77" s="253" t="s">
        <v>82</v>
      </c>
      <c r="B77" s="253" t="s">
        <v>77</v>
      </c>
      <c r="C77" s="4"/>
      <c r="D77" s="4"/>
      <c r="E77" s="130"/>
      <c r="F77" s="130">
        <v>0</v>
      </c>
      <c r="G77" s="130">
        <v>0</v>
      </c>
      <c r="H77" s="130"/>
      <c r="I77" s="130"/>
      <c r="J77" s="130"/>
      <c r="K77" s="5"/>
      <c r="L77"/>
      <c r="M77"/>
      <c r="N77"/>
      <c r="O77"/>
      <c r="P77"/>
      <c r="Q77" s="245">
        <f t="shared" si="9"/>
        <v>0</v>
      </c>
      <c r="R77" s="150"/>
      <c r="S77" s="151">
        <v>0</v>
      </c>
      <c r="T77" s="151">
        <v>0</v>
      </c>
      <c r="U77" s="151">
        <v>0</v>
      </c>
      <c r="V77" s="151"/>
      <c r="W77" s="151"/>
      <c r="X77" s="5"/>
      <c r="Y77"/>
      <c r="Z77"/>
      <c r="AA77"/>
      <c r="AB77"/>
      <c r="AC77"/>
      <c r="AD77" s="245">
        <f t="shared" si="14"/>
        <v>0</v>
      </c>
    </row>
    <row r="78" spans="1:30" ht="15.75" thickBot="1">
      <c r="A78" s="253" t="s">
        <v>82</v>
      </c>
      <c r="B78" s="253" t="s">
        <v>78</v>
      </c>
      <c r="C78" s="4"/>
      <c r="D78" s="4"/>
      <c r="E78" s="130"/>
      <c r="F78" s="86"/>
      <c r="G78" s="130"/>
      <c r="H78" s="130"/>
      <c r="I78" s="130"/>
      <c r="J78" s="130"/>
      <c r="K78" s="5"/>
      <c r="L78"/>
      <c r="M78"/>
      <c r="N78"/>
      <c r="O78"/>
      <c r="P78"/>
      <c r="Q78" s="245">
        <f t="shared" si="9"/>
        <v>0</v>
      </c>
      <c r="R78" s="150"/>
      <c r="S78" s="151"/>
      <c r="T78" s="151"/>
      <c r="U78" s="151"/>
      <c r="V78" s="151"/>
      <c r="W78" s="151"/>
      <c r="X78" s="5"/>
      <c r="Y78"/>
      <c r="Z78"/>
      <c r="AA78"/>
      <c r="AB78"/>
      <c r="AC78"/>
      <c r="AD78" s="245">
        <f t="shared" si="14"/>
        <v>0</v>
      </c>
    </row>
    <row r="79" spans="1:30" ht="15.75" thickBot="1">
      <c r="A79" s="253" t="s">
        <v>82</v>
      </c>
      <c r="B79" s="253" t="s">
        <v>79</v>
      </c>
      <c r="C79" s="4"/>
      <c r="D79" s="4"/>
      <c r="E79" s="130"/>
      <c r="F79" s="86"/>
      <c r="G79" s="130"/>
      <c r="H79" s="130"/>
      <c r="I79" s="130"/>
      <c r="J79" s="130"/>
      <c r="K79" s="5"/>
      <c r="L79"/>
      <c r="M79"/>
      <c r="N79"/>
      <c r="O79"/>
      <c r="P79"/>
      <c r="Q79" s="245">
        <f t="shared" si="9"/>
        <v>0</v>
      </c>
      <c r="R79" s="150"/>
      <c r="S79" s="151"/>
      <c r="T79" s="151"/>
      <c r="U79" s="151"/>
      <c r="V79" s="151"/>
      <c r="W79" s="151"/>
      <c r="X79" s="5"/>
      <c r="Y79"/>
      <c r="Z79"/>
      <c r="AA79"/>
      <c r="AB79"/>
      <c r="AC79"/>
      <c r="AD79" s="245">
        <f t="shared" si="14"/>
        <v>0</v>
      </c>
    </row>
    <row r="80" spans="1:30" ht="15.75" thickBot="1">
      <c r="A80" s="253" t="s">
        <v>82</v>
      </c>
      <c r="B80" s="253" t="s">
        <v>80</v>
      </c>
      <c r="C80" s="4"/>
      <c r="D80" s="4"/>
      <c r="E80" s="130"/>
      <c r="F80" s="86"/>
      <c r="G80" s="130"/>
      <c r="H80" s="130"/>
      <c r="I80" s="130"/>
      <c r="J80" s="130"/>
      <c r="K80" s="5"/>
      <c r="L80"/>
      <c r="M80"/>
      <c r="N80"/>
      <c r="O80"/>
      <c r="P80"/>
      <c r="Q80" s="245">
        <f t="shared" si="9"/>
        <v>0</v>
      </c>
      <c r="R80" s="150"/>
      <c r="S80" s="151"/>
      <c r="T80" s="151"/>
      <c r="U80" s="151"/>
      <c r="V80" s="151"/>
      <c r="W80" s="151"/>
      <c r="X80" s="5"/>
      <c r="Y80"/>
      <c r="Z80"/>
      <c r="AA80"/>
      <c r="AB80"/>
      <c r="AC80"/>
      <c r="AD80" s="245">
        <f t="shared" si="14"/>
        <v>0</v>
      </c>
    </row>
    <row r="81" spans="1:30" ht="15.75" thickBot="1">
      <c r="A81" s="253" t="s">
        <v>82</v>
      </c>
      <c r="B81" s="253" t="s">
        <v>81</v>
      </c>
      <c r="C81" s="4"/>
      <c r="D81" s="4"/>
      <c r="E81" s="130"/>
      <c r="F81" s="39"/>
      <c r="G81" s="5"/>
      <c r="H81" s="5"/>
      <c r="I81" s="5"/>
      <c r="J81" s="5"/>
      <c r="K81" s="5"/>
      <c r="L81"/>
      <c r="M81"/>
      <c r="N81"/>
      <c r="O81"/>
      <c r="P81"/>
      <c r="Q81" s="245">
        <f t="shared" si="9"/>
        <v>0</v>
      </c>
      <c r="R81" s="150"/>
      <c r="S81" s="151"/>
      <c r="T81" s="151"/>
      <c r="U81" s="151"/>
      <c r="V81" s="151"/>
      <c r="W81" s="151"/>
      <c r="X81" s="5"/>
      <c r="Y81"/>
      <c r="Z81"/>
      <c r="AA81"/>
      <c r="AB81"/>
      <c r="AC81"/>
      <c r="AD81" s="245">
        <f t="shared" si="14"/>
        <v>0</v>
      </c>
    </row>
    <row r="82" spans="1:31" ht="15.75" thickBot="1">
      <c r="A82" s="356" t="s">
        <v>18</v>
      </c>
      <c r="B82" s="357"/>
      <c r="C82" s="232">
        <f>+D82/'Metas Muni'!N12</f>
        <v>0.5399568034557235</v>
      </c>
      <c r="D82" s="233">
        <f>+Q82/AD82</f>
        <v>0.25</v>
      </c>
      <c r="E82" s="242">
        <f>SUM(E72:E81)</f>
        <v>0</v>
      </c>
      <c r="F82" s="242">
        <f aca="true" t="shared" si="15" ref="F82:P82">SUM(F72:F81)</f>
        <v>3</v>
      </c>
      <c r="G82" s="242">
        <f t="shared" si="15"/>
        <v>3</v>
      </c>
      <c r="H82" s="242">
        <f t="shared" si="15"/>
        <v>1</v>
      </c>
      <c r="I82" s="242">
        <f t="shared" si="15"/>
        <v>0</v>
      </c>
      <c r="J82" s="242">
        <f t="shared" si="15"/>
        <v>0</v>
      </c>
      <c r="K82" s="242">
        <f t="shared" si="15"/>
        <v>0</v>
      </c>
      <c r="L82" s="242">
        <f t="shared" si="15"/>
        <v>0</v>
      </c>
      <c r="M82" s="242">
        <f t="shared" si="15"/>
        <v>0</v>
      </c>
      <c r="N82" s="242">
        <f t="shared" si="15"/>
        <v>0</v>
      </c>
      <c r="O82" s="242">
        <f t="shared" si="15"/>
        <v>0</v>
      </c>
      <c r="P82" s="242">
        <f t="shared" si="15"/>
        <v>0</v>
      </c>
      <c r="Q82" s="242">
        <f>SUM(Q72:Q81)</f>
        <v>7</v>
      </c>
      <c r="R82" s="242">
        <f>SUM(R72:R81)</f>
        <v>3</v>
      </c>
      <c r="S82" s="242">
        <f aca="true" t="shared" si="16" ref="S82:AC82">SUM(S72:S81)</f>
        <v>11</v>
      </c>
      <c r="T82" s="242">
        <f t="shared" si="16"/>
        <v>8</v>
      </c>
      <c r="U82" s="242">
        <f t="shared" si="16"/>
        <v>6</v>
      </c>
      <c r="V82" s="242">
        <f t="shared" si="16"/>
        <v>0</v>
      </c>
      <c r="W82" s="242">
        <f t="shared" si="16"/>
        <v>0</v>
      </c>
      <c r="X82" s="242">
        <f t="shared" si="16"/>
        <v>0</v>
      </c>
      <c r="Y82" s="242">
        <f t="shared" si="16"/>
        <v>0</v>
      </c>
      <c r="Z82" s="242">
        <f t="shared" si="16"/>
        <v>0</v>
      </c>
      <c r="AA82" s="242">
        <f t="shared" si="16"/>
        <v>0</v>
      </c>
      <c r="AB82" s="242">
        <f t="shared" si="16"/>
        <v>0</v>
      </c>
      <c r="AC82" s="242">
        <f t="shared" si="16"/>
        <v>0</v>
      </c>
      <c r="AD82" s="242">
        <f>SUM(AD72:AD81)</f>
        <v>28</v>
      </c>
      <c r="AE82" s="314"/>
    </row>
    <row r="83" spans="1:30" ht="15.75" thickBot="1">
      <c r="A83" s="253" t="s">
        <v>88</v>
      </c>
      <c r="B83" s="253" t="s">
        <v>83</v>
      </c>
      <c r="C83" s="4"/>
      <c r="D83" s="4"/>
      <c r="E83" s="87">
        <v>2</v>
      </c>
      <c r="F83" s="87">
        <v>1</v>
      </c>
      <c r="G83" s="87">
        <v>3</v>
      </c>
      <c r="H83" s="87">
        <v>4</v>
      </c>
      <c r="I83" s="87"/>
      <c r="J83" s="87"/>
      <c r="K83" s="5"/>
      <c r="L83"/>
      <c r="M83"/>
      <c r="N83"/>
      <c r="O83"/>
      <c r="P83"/>
      <c r="Q83" s="245">
        <f t="shared" si="9"/>
        <v>10</v>
      </c>
      <c r="R83" s="152">
        <v>3</v>
      </c>
      <c r="S83" s="153">
        <v>1</v>
      </c>
      <c r="T83" s="153">
        <v>4</v>
      </c>
      <c r="U83" s="153">
        <v>6</v>
      </c>
      <c r="V83" s="153"/>
      <c r="W83" s="153"/>
      <c r="X83" s="5"/>
      <c r="Y83"/>
      <c r="Z83"/>
      <c r="AA83"/>
      <c r="AB83"/>
      <c r="AC83"/>
      <c r="AD83" s="245">
        <f t="shared" si="14"/>
        <v>14</v>
      </c>
    </row>
    <row r="84" spans="1:30" ht="15.75" thickBot="1">
      <c r="A84" s="253" t="s">
        <v>88</v>
      </c>
      <c r="B84" s="253" t="s">
        <v>84</v>
      </c>
      <c r="C84" s="4"/>
      <c r="D84" s="4"/>
      <c r="E84" s="130">
        <v>0</v>
      </c>
      <c r="F84" s="130"/>
      <c r="G84" s="130">
        <v>0</v>
      </c>
      <c r="H84" s="130"/>
      <c r="I84" s="130"/>
      <c r="J84" s="130"/>
      <c r="K84" s="5"/>
      <c r="L84"/>
      <c r="M84"/>
      <c r="N84"/>
      <c r="O84"/>
      <c r="P84"/>
      <c r="Q84" s="245">
        <f t="shared" si="9"/>
        <v>0</v>
      </c>
      <c r="R84" s="154">
        <v>0</v>
      </c>
      <c r="S84" s="155"/>
      <c r="T84" s="155">
        <v>0</v>
      </c>
      <c r="U84" s="155">
        <v>0</v>
      </c>
      <c r="V84" s="155"/>
      <c r="W84" s="155"/>
      <c r="X84" s="5"/>
      <c r="Y84"/>
      <c r="Z84"/>
      <c r="AA84"/>
      <c r="AB84"/>
      <c r="AC84"/>
      <c r="AD84" s="245">
        <f t="shared" si="14"/>
        <v>0</v>
      </c>
    </row>
    <row r="85" spans="1:30" ht="15.75" thickBot="1">
      <c r="A85" s="253" t="s">
        <v>88</v>
      </c>
      <c r="B85" s="253" t="s">
        <v>85</v>
      </c>
      <c r="C85" s="4"/>
      <c r="D85" s="4"/>
      <c r="E85" s="130"/>
      <c r="F85" s="130">
        <v>1</v>
      </c>
      <c r="G85" s="130">
        <v>2</v>
      </c>
      <c r="H85" s="130">
        <v>3</v>
      </c>
      <c r="I85" s="130"/>
      <c r="J85" s="130"/>
      <c r="K85" s="5"/>
      <c r="L85"/>
      <c r="M85"/>
      <c r="N85"/>
      <c r="O85"/>
      <c r="P85"/>
      <c r="Q85" s="245">
        <f t="shared" si="9"/>
        <v>6</v>
      </c>
      <c r="R85" s="154"/>
      <c r="S85" s="155">
        <v>1</v>
      </c>
      <c r="T85" s="155">
        <v>2</v>
      </c>
      <c r="U85" s="155">
        <v>3</v>
      </c>
      <c r="V85" s="155"/>
      <c r="W85" s="155"/>
      <c r="X85" s="5"/>
      <c r="Y85"/>
      <c r="Z85"/>
      <c r="AA85"/>
      <c r="AB85"/>
      <c r="AC85"/>
      <c r="AD85" s="245">
        <f t="shared" si="14"/>
        <v>6</v>
      </c>
    </row>
    <row r="86" spans="1:30" ht="15.75" thickBot="1">
      <c r="A86" s="253" t="s">
        <v>88</v>
      </c>
      <c r="B86" s="253" t="s">
        <v>86</v>
      </c>
      <c r="C86" s="4"/>
      <c r="D86" s="4"/>
      <c r="E86" s="130"/>
      <c r="F86" s="130"/>
      <c r="G86" s="130"/>
      <c r="H86" s="130"/>
      <c r="I86" s="130"/>
      <c r="J86" s="130"/>
      <c r="K86" s="5"/>
      <c r="L86"/>
      <c r="M86"/>
      <c r="N86"/>
      <c r="O86"/>
      <c r="P86"/>
      <c r="Q86" s="245">
        <f t="shared" si="9"/>
        <v>0</v>
      </c>
      <c r="R86" s="154"/>
      <c r="S86" s="155"/>
      <c r="T86" s="155"/>
      <c r="U86" s="155"/>
      <c r="V86" s="155"/>
      <c r="W86" s="155"/>
      <c r="X86" s="5"/>
      <c r="Y86"/>
      <c r="Z86"/>
      <c r="AA86"/>
      <c r="AB86"/>
      <c r="AC86"/>
      <c r="AD86" s="245">
        <f t="shared" si="14"/>
        <v>0</v>
      </c>
    </row>
    <row r="87" spans="1:30" ht="15.75" thickBot="1">
      <c r="A87" s="253" t="s">
        <v>88</v>
      </c>
      <c r="B87" s="253" t="s">
        <v>87</v>
      </c>
      <c r="C87" s="4"/>
      <c r="D87" s="4"/>
      <c r="E87" s="85">
        <v>0</v>
      </c>
      <c r="F87" s="85"/>
      <c r="G87" s="85"/>
      <c r="H87" s="85">
        <v>2</v>
      </c>
      <c r="I87" s="85"/>
      <c r="J87" s="85"/>
      <c r="K87" s="5"/>
      <c r="L87"/>
      <c r="M87"/>
      <c r="N87"/>
      <c r="O87"/>
      <c r="P87"/>
      <c r="Q87" s="245">
        <f t="shared" si="9"/>
        <v>2</v>
      </c>
      <c r="R87" s="154">
        <v>0</v>
      </c>
      <c r="S87" s="155"/>
      <c r="T87" s="155">
        <v>1</v>
      </c>
      <c r="U87" s="301">
        <v>3</v>
      </c>
      <c r="V87" s="155"/>
      <c r="W87" s="155"/>
      <c r="X87" s="5"/>
      <c r="Y87"/>
      <c r="Z87"/>
      <c r="AA87"/>
      <c r="AB87"/>
      <c r="AC87"/>
      <c r="AD87" s="245">
        <f t="shared" si="14"/>
        <v>4</v>
      </c>
    </row>
    <row r="88" spans="1:31" ht="15.75" thickBot="1">
      <c r="A88" s="356" t="s">
        <v>161</v>
      </c>
      <c r="B88" s="357"/>
      <c r="C88" s="232">
        <f>+D88/'Metas Muni'!N13</f>
        <v>1.0714285714285714</v>
      </c>
      <c r="D88" s="233">
        <f>+Q88/AD88</f>
        <v>0.75</v>
      </c>
      <c r="E88" s="242">
        <f>SUM(E83:E87)</f>
        <v>2</v>
      </c>
      <c r="F88" s="242">
        <f aca="true" t="shared" si="17" ref="F88:P88">SUM(F83:F87)</f>
        <v>2</v>
      </c>
      <c r="G88" s="242">
        <f t="shared" si="17"/>
        <v>5</v>
      </c>
      <c r="H88" s="242">
        <f t="shared" si="17"/>
        <v>9</v>
      </c>
      <c r="I88" s="242">
        <f t="shared" si="17"/>
        <v>0</v>
      </c>
      <c r="J88" s="242">
        <f t="shared" si="17"/>
        <v>0</v>
      </c>
      <c r="K88" s="242">
        <f t="shared" si="17"/>
        <v>0</v>
      </c>
      <c r="L88" s="242">
        <f t="shared" si="17"/>
        <v>0</v>
      </c>
      <c r="M88" s="242">
        <f t="shared" si="17"/>
        <v>0</v>
      </c>
      <c r="N88" s="242">
        <f t="shared" si="17"/>
        <v>0</v>
      </c>
      <c r="O88" s="242">
        <f t="shared" si="17"/>
        <v>0</v>
      </c>
      <c r="P88" s="242">
        <f t="shared" si="17"/>
        <v>0</v>
      </c>
      <c r="Q88" s="242">
        <f>SUM(Q83:Q87)</f>
        <v>18</v>
      </c>
      <c r="R88" s="242">
        <f>SUM(R83:R87)</f>
        <v>3</v>
      </c>
      <c r="S88" s="242">
        <f aca="true" t="shared" si="18" ref="S88:AC88">SUM(S83:S87)</f>
        <v>2</v>
      </c>
      <c r="T88" s="242">
        <f t="shared" si="18"/>
        <v>7</v>
      </c>
      <c r="U88" s="242">
        <f t="shared" si="18"/>
        <v>12</v>
      </c>
      <c r="V88" s="242">
        <f t="shared" si="18"/>
        <v>0</v>
      </c>
      <c r="W88" s="242">
        <f t="shared" si="18"/>
        <v>0</v>
      </c>
      <c r="X88" s="242">
        <f t="shared" si="18"/>
        <v>0</v>
      </c>
      <c r="Y88" s="242">
        <f t="shared" si="18"/>
        <v>0</v>
      </c>
      <c r="Z88" s="242">
        <f t="shared" si="18"/>
        <v>0</v>
      </c>
      <c r="AA88" s="242">
        <f t="shared" si="18"/>
        <v>0</v>
      </c>
      <c r="AB88" s="242">
        <f t="shared" si="18"/>
        <v>0</v>
      </c>
      <c r="AC88" s="242">
        <f t="shared" si="18"/>
        <v>0</v>
      </c>
      <c r="AD88" s="242">
        <f>SUM(AD83:AD87)</f>
        <v>24</v>
      </c>
      <c r="AE88" s="314"/>
    </row>
    <row r="89" spans="1:30" ht="15.75" thickBot="1">
      <c r="A89" s="253" t="s">
        <v>99</v>
      </c>
      <c r="B89" s="253" t="s">
        <v>89</v>
      </c>
      <c r="C89" s="4"/>
      <c r="D89" s="4"/>
      <c r="E89" s="87">
        <v>3</v>
      </c>
      <c r="F89" s="87">
        <v>3</v>
      </c>
      <c r="G89" s="87">
        <v>5</v>
      </c>
      <c r="H89" s="87">
        <v>5</v>
      </c>
      <c r="I89" s="87"/>
      <c r="J89" s="87"/>
      <c r="K89" s="5"/>
      <c r="L89"/>
      <c r="M89"/>
      <c r="N89"/>
      <c r="O89"/>
      <c r="P89"/>
      <c r="Q89" s="245">
        <f t="shared" si="9"/>
        <v>16</v>
      </c>
      <c r="R89" s="156">
        <v>4</v>
      </c>
      <c r="S89" s="157">
        <v>3</v>
      </c>
      <c r="T89" s="157">
        <v>5</v>
      </c>
      <c r="U89" s="157">
        <v>5</v>
      </c>
      <c r="V89" s="157"/>
      <c r="W89" s="157"/>
      <c r="X89" s="5"/>
      <c r="Y89"/>
      <c r="Z89"/>
      <c r="AA89"/>
      <c r="AB89"/>
      <c r="AC89"/>
      <c r="AD89" s="245">
        <f t="shared" si="14"/>
        <v>17</v>
      </c>
    </row>
    <row r="90" spans="1:30" ht="15.75" thickBot="1">
      <c r="A90" s="253" t="s">
        <v>99</v>
      </c>
      <c r="B90" s="253" t="s">
        <v>90</v>
      </c>
      <c r="C90" s="4"/>
      <c r="D90" s="4"/>
      <c r="E90" s="130">
        <v>1</v>
      </c>
      <c r="F90" s="130">
        <v>2</v>
      </c>
      <c r="G90" s="130">
        <v>1</v>
      </c>
      <c r="H90" s="130">
        <v>0</v>
      </c>
      <c r="I90" s="130"/>
      <c r="J90" s="130"/>
      <c r="K90" s="5"/>
      <c r="L90"/>
      <c r="M90"/>
      <c r="N90"/>
      <c r="O90"/>
      <c r="P90"/>
      <c r="Q90" s="245">
        <f t="shared" si="9"/>
        <v>4</v>
      </c>
      <c r="R90" s="158">
        <v>1</v>
      </c>
      <c r="S90" s="159">
        <v>2</v>
      </c>
      <c r="T90" s="159">
        <v>1</v>
      </c>
      <c r="U90" s="159">
        <v>1</v>
      </c>
      <c r="V90" s="159"/>
      <c r="W90" s="159"/>
      <c r="X90" s="5"/>
      <c r="Y90"/>
      <c r="Z90"/>
      <c r="AA90"/>
      <c r="AB90"/>
      <c r="AC90"/>
      <c r="AD90" s="245">
        <f t="shared" si="14"/>
        <v>5</v>
      </c>
    </row>
    <row r="91" spans="1:30" ht="15.75" thickBot="1">
      <c r="A91" s="253" t="s">
        <v>99</v>
      </c>
      <c r="B91" s="253" t="s">
        <v>91</v>
      </c>
      <c r="C91" s="4"/>
      <c r="D91" s="4"/>
      <c r="E91" s="130"/>
      <c r="F91" s="130">
        <v>1</v>
      </c>
      <c r="G91" s="130"/>
      <c r="H91" s="130"/>
      <c r="I91" s="130"/>
      <c r="J91" s="130"/>
      <c r="K91" s="5"/>
      <c r="L91"/>
      <c r="M91"/>
      <c r="N91"/>
      <c r="O91"/>
      <c r="P91"/>
      <c r="Q91" s="245">
        <f t="shared" si="9"/>
        <v>1</v>
      </c>
      <c r="R91" s="158"/>
      <c r="S91" s="159">
        <v>1</v>
      </c>
      <c r="T91" s="159"/>
      <c r="U91" s="159">
        <v>0</v>
      </c>
      <c r="V91" s="159"/>
      <c r="W91" s="159"/>
      <c r="X91" s="5"/>
      <c r="Y91"/>
      <c r="Z91"/>
      <c r="AA91"/>
      <c r="AB91"/>
      <c r="AC91"/>
      <c r="AD91" s="245">
        <f t="shared" si="14"/>
        <v>1</v>
      </c>
    </row>
    <row r="92" spans="1:30" ht="15.75" thickBot="1">
      <c r="A92" s="253" t="s">
        <v>99</v>
      </c>
      <c r="B92" s="253" t="s">
        <v>92</v>
      </c>
      <c r="C92" s="4"/>
      <c r="D92" s="4"/>
      <c r="E92" s="130">
        <v>1</v>
      </c>
      <c r="F92" s="130">
        <v>1</v>
      </c>
      <c r="G92" s="130">
        <v>1</v>
      </c>
      <c r="H92" s="130">
        <v>0</v>
      </c>
      <c r="I92" s="130"/>
      <c r="J92" s="130"/>
      <c r="K92" s="5"/>
      <c r="L92"/>
      <c r="M92"/>
      <c r="N92"/>
      <c r="O92"/>
      <c r="P92"/>
      <c r="Q92" s="245">
        <f t="shared" si="9"/>
        <v>3</v>
      </c>
      <c r="R92" s="158">
        <v>1</v>
      </c>
      <c r="S92" s="159">
        <v>2</v>
      </c>
      <c r="T92" s="159">
        <v>3</v>
      </c>
      <c r="U92" s="159">
        <v>0</v>
      </c>
      <c r="V92" s="159"/>
      <c r="W92" s="159"/>
      <c r="X92" s="5"/>
      <c r="Y92"/>
      <c r="Z92"/>
      <c r="AA92"/>
      <c r="AB92"/>
      <c r="AC92"/>
      <c r="AD92" s="245">
        <f t="shared" si="14"/>
        <v>6</v>
      </c>
    </row>
    <row r="93" spans="1:30" ht="15.75" thickBot="1">
      <c r="A93" s="253" t="s">
        <v>99</v>
      </c>
      <c r="B93" s="253" t="s">
        <v>93</v>
      </c>
      <c r="C93" s="4"/>
      <c r="D93" s="4"/>
      <c r="E93" s="130"/>
      <c r="F93" s="130">
        <v>0</v>
      </c>
      <c r="G93" s="130"/>
      <c r="H93" s="130">
        <v>0</v>
      </c>
      <c r="I93" s="130"/>
      <c r="J93" s="130"/>
      <c r="K93" s="5"/>
      <c r="L93"/>
      <c r="M93"/>
      <c r="N93"/>
      <c r="O93"/>
      <c r="P93"/>
      <c r="Q93" s="245">
        <f t="shared" si="9"/>
        <v>0</v>
      </c>
      <c r="R93" s="158">
        <v>0</v>
      </c>
      <c r="S93" s="159">
        <v>0</v>
      </c>
      <c r="T93" s="159">
        <v>0</v>
      </c>
      <c r="U93" s="159">
        <v>0</v>
      </c>
      <c r="V93" s="159"/>
      <c r="W93" s="159"/>
      <c r="X93" s="5"/>
      <c r="Y93"/>
      <c r="Z93"/>
      <c r="AA93"/>
      <c r="AB93"/>
      <c r="AC93"/>
      <c r="AD93" s="245">
        <f t="shared" si="14"/>
        <v>0</v>
      </c>
    </row>
    <row r="94" spans="1:30" ht="15.75" thickBot="1">
      <c r="A94" s="253" t="s">
        <v>99</v>
      </c>
      <c r="B94" s="253" t="s">
        <v>94</v>
      </c>
      <c r="C94" s="4"/>
      <c r="D94" s="4"/>
      <c r="E94" s="130">
        <v>1</v>
      </c>
      <c r="F94" s="130">
        <v>1</v>
      </c>
      <c r="G94" s="130">
        <v>0</v>
      </c>
      <c r="H94" s="130"/>
      <c r="I94" s="130"/>
      <c r="J94" s="130"/>
      <c r="K94" s="5"/>
      <c r="L94"/>
      <c r="M94"/>
      <c r="N94"/>
      <c r="O94"/>
      <c r="P94"/>
      <c r="Q94" s="245">
        <f t="shared" si="9"/>
        <v>2</v>
      </c>
      <c r="R94" s="158">
        <v>1</v>
      </c>
      <c r="S94" s="159">
        <v>1</v>
      </c>
      <c r="T94" s="159">
        <v>0</v>
      </c>
      <c r="U94" s="159"/>
      <c r="V94" s="159"/>
      <c r="W94" s="159"/>
      <c r="X94" s="5"/>
      <c r="Y94"/>
      <c r="Z94"/>
      <c r="AA94"/>
      <c r="AB94"/>
      <c r="AC94"/>
      <c r="AD94" s="245">
        <f t="shared" si="14"/>
        <v>2</v>
      </c>
    </row>
    <row r="95" spans="1:30" ht="15.75" thickBot="1">
      <c r="A95" s="253" t="s">
        <v>99</v>
      </c>
      <c r="B95" s="253" t="s">
        <v>95</v>
      </c>
      <c r="C95" s="4"/>
      <c r="D95" s="4"/>
      <c r="E95" s="130">
        <v>1</v>
      </c>
      <c r="F95" s="130">
        <v>0</v>
      </c>
      <c r="G95" s="130">
        <v>1</v>
      </c>
      <c r="H95" s="130">
        <v>0</v>
      </c>
      <c r="I95" s="130"/>
      <c r="J95" s="130"/>
      <c r="K95" s="5"/>
      <c r="L95"/>
      <c r="M95"/>
      <c r="N95"/>
      <c r="O95"/>
      <c r="P95"/>
      <c r="Q95" s="245">
        <f t="shared" si="9"/>
        <v>2</v>
      </c>
      <c r="R95" s="158">
        <v>1</v>
      </c>
      <c r="S95" s="159">
        <v>1</v>
      </c>
      <c r="T95" s="159">
        <v>1</v>
      </c>
      <c r="U95" s="159">
        <v>1</v>
      </c>
      <c r="V95" s="159"/>
      <c r="W95" s="159"/>
      <c r="X95" s="5"/>
      <c r="Y95"/>
      <c r="Z95"/>
      <c r="AA95"/>
      <c r="AB95"/>
      <c r="AC95"/>
      <c r="AD95" s="245">
        <f t="shared" si="14"/>
        <v>4</v>
      </c>
    </row>
    <row r="96" spans="1:30" ht="15.75" thickBot="1">
      <c r="A96" s="253" t="s">
        <v>99</v>
      </c>
      <c r="B96" s="253" t="s">
        <v>96</v>
      </c>
      <c r="C96" s="4"/>
      <c r="D96" s="4"/>
      <c r="E96" s="130">
        <v>0</v>
      </c>
      <c r="F96" s="130">
        <v>2</v>
      </c>
      <c r="G96" s="130">
        <v>2</v>
      </c>
      <c r="H96" s="130">
        <v>2</v>
      </c>
      <c r="I96" s="130"/>
      <c r="J96" s="130"/>
      <c r="K96" s="5"/>
      <c r="L96"/>
      <c r="M96"/>
      <c r="N96"/>
      <c r="O96"/>
      <c r="P96"/>
      <c r="Q96" s="245">
        <f t="shared" si="9"/>
        <v>6</v>
      </c>
      <c r="R96" s="158">
        <v>0</v>
      </c>
      <c r="S96" s="159">
        <v>2</v>
      </c>
      <c r="T96" s="159">
        <v>2</v>
      </c>
      <c r="U96" s="159">
        <v>2</v>
      </c>
      <c r="V96" s="159"/>
      <c r="W96" s="159"/>
      <c r="X96" s="5"/>
      <c r="Y96"/>
      <c r="Z96"/>
      <c r="AA96"/>
      <c r="AB96"/>
      <c r="AC96"/>
      <c r="AD96" s="245">
        <f t="shared" si="14"/>
        <v>6</v>
      </c>
    </row>
    <row r="97" spans="1:30" ht="15.75" thickBot="1">
      <c r="A97" s="253" t="s">
        <v>99</v>
      </c>
      <c r="B97" s="253" t="s">
        <v>97</v>
      </c>
      <c r="C97" s="4"/>
      <c r="D97" s="4"/>
      <c r="E97" s="39">
        <v>0</v>
      </c>
      <c r="F97" s="39">
        <v>0</v>
      </c>
      <c r="G97" s="5">
        <v>1</v>
      </c>
      <c r="H97" s="5">
        <v>0</v>
      </c>
      <c r="I97" s="5"/>
      <c r="J97" s="5"/>
      <c r="K97" s="5"/>
      <c r="L97"/>
      <c r="M97"/>
      <c r="N97"/>
      <c r="O97"/>
      <c r="P97"/>
      <c r="Q97" s="245">
        <f t="shared" si="9"/>
        <v>1</v>
      </c>
      <c r="R97" s="158">
        <v>0</v>
      </c>
      <c r="S97" s="159">
        <v>2</v>
      </c>
      <c r="T97" s="159">
        <v>1</v>
      </c>
      <c r="U97" s="159">
        <v>0</v>
      </c>
      <c r="V97" s="159"/>
      <c r="W97" s="159"/>
      <c r="X97" s="5"/>
      <c r="Y97"/>
      <c r="Z97"/>
      <c r="AA97"/>
      <c r="AB97"/>
      <c r="AC97"/>
      <c r="AD97" s="245">
        <f t="shared" si="14"/>
        <v>3</v>
      </c>
    </row>
    <row r="98" spans="1:30" ht="15.75" thickBot="1">
      <c r="A98" s="253" t="s">
        <v>99</v>
      </c>
      <c r="B98" s="253" t="s">
        <v>98</v>
      </c>
      <c r="C98" s="4"/>
      <c r="D98" s="4"/>
      <c r="E98" s="39">
        <v>1</v>
      </c>
      <c r="F98" s="39">
        <v>0</v>
      </c>
      <c r="G98" s="5"/>
      <c r="H98" s="5">
        <v>1</v>
      </c>
      <c r="I98" s="5"/>
      <c r="J98" s="5"/>
      <c r="K98" s="5"/>
      <c r="L98"/>
      <c r="M98"/>
      <c r="N98"/>
      <c r="O98"/>
      <c r="P98"/>
      <c r="Q98" s="245">
        <f t="shared" si="9"/>
        <v>2</v>
      </c>
      <c r="R98" s="158">
        <v>1</v>
      </c>
      <c r="S98" s="159">
        <v>2</v>
      </c>
      <c r="T98" s="159">
        <v>0</v>
      </c>
      <c r="U98" s="159">
        <v>1</v>
      </c>
      <c r="V98" s="159"/>
      <c r="W98" s="159"/>
      <c r="X98" s="5"/>
      <c r="Y98"/>
      <c r="Z98"/>
      <c r="AA98"/>
      <c r="AB98"/>
      <c r="AC98"/>
      <c r="AD98" s="245">
        <f t="shared" si="14"/>
        <v>4</v>
      </c>
    </row>
    <row r="99" spans="1:31" ht="15.75" thickBot="1">
      <c r="A99" s="356" t="s">
        <v>162</v>
      </c>
      <c r="B99" s="357"/>
      <c r="C99" s="232">
        <f>+D99/'Metas Muni'!N14</f>
        <v>0.9794578568403219</v>
      </c>
      <c r="D99" s="233">
        <f>+Q99/AD99</f>
        <v>0.7708333333333334</v>
      </c>
      <c r="E99" s="242">
        <f>SUM(E89:E98)</f>
        <v>8</v>
      </c>
      <c r="F99" s="242">
        <f aca="true" t="shared" si="19" ref="F99:P99">SUM(F89:F98)</f>
        <v>10</v>
      </c>
      <c r="G99" s="242">
        <f t="shared" si="19"/>
        <v>11</v>
      </c>
      <c r="H99" s="242">
        <f t="shared" si="19"/>
        <v>8</v>
      </c>
      <c r="I99" s="242">
        <f t="shared" si="19"/>
        <v>0</v>
      </c>
      <c r="J99" s="242">
        <f t="shared" si="19"/>
        <v>0</v>
      </c>
      <c r="K99" s="242">
        <f t="shared" si="19"/>
        <v>0</v>
      </c>
      <c r="L99" s="242">
        <f t="shared" si="19"/>
        <v>0</v>
      </c>
      <c r="M99" s="242">
        <f t="shared" si="19"/>
        <v>0</v>
      </c>
      <c r="N99" s="242">
        <f t="shared" si="19"/>
        <v>0</v>
      </c>
      <c r="O99" s="242">
        <f t="shared" si="19"/>
        <v>0</v>
      </c>
      <c r="P99" s="242">
        <f t="shared" si="19"/>
        <v>0</v>
      </c>
      <c r="Q99" s="242">
        <f>SUM(Q89:Q98)</f>
        <v>37</v>
      </c>
      <c r="R99" s="242">
        <f>SUM(R89:R98)</f>
        <v>9</v>
      </c>
      <c r="S99" s="242">
        <f aca="true" t="shared" si="20" ref="S99:AC99">SUM(S89:S98)</f>
        <v>16</v>
      </c>
      <c r="T99" s="242">
        <f t="shared" si="20"/>
        <v>13</v>
      </c>
      <c r="U99" s="242">
        <f t="shared" si="20"/>
        <v>10</v>
      </c>
      <c r="V99" s="242">
        <f t="shared" si="20"/>
        <v>0</v>
      </c>
      <c r="W99" s="242">
        <f t="shared" si="20"/>
        <v>0</v>
      </c>
      <c r="X99" s="242">
        <f t="shared" si="20"/>
        <v>0</v>
      </c>
      <c r="Y99" s="242">
        <f t="shared" si="20"/>
        <v>0</v>
      </c>
      <c r="Z99" s="242">
        <f t="shared" si="20"/>
        <v>0</v>
      </c>
      <c r="AA99" s="242">
        <f t="shared" si="20"/>
        <v>0</v>
      </c>
      <c r="AB99" s="242">
        <f t="shared" si="20"/>
        <v>0</v>
      </c>
      <c r="AC99" s="242">
        <f t="shared" si="20"/>
        <v>0</v>
      </c>
      <c r="AD99" s="242">
        <f>SUM(AD89:AD98)</f>
        <v>48</v>
      </c>
      <c r="AE99" s="314"/>
    </row>
    <row r="100" spans="1:30" ht="15.75" thickBot="1">
      <c r="A100" s="253" t="s">
        <v>116</v>
      </c>
      <c r="B100" s="253" t="s">
        <v>100</v>
      </c>
      <c r="C100" s="4"/>
      <c r="D100" s="4"/>
      <c r="E100" s="87">
        <v>1</v>
      </c>
      <c r="F100" s="87">
        <v>1</v>
      </c>
      <c r="G100" s="87">
        <v>5</v>
      </c>
      <c r="H100" s="87">
        <v>2</v>
      </c>
      <c r="I100" s="87"/>
      <c r="J100" s="87"/>
      <c r="K100" s="5"/>
      <c r="L100"/>
      <c r="M100"/>
      <c r="N100"/>
      <c r="O100"/>
      <c r="P100"/>
      <c r="Q100" s="245">
        <f aca="true" t="shared" si="21" ref="Q100:Q115">SUM(E100:P100)</f>
        <v>9</v>
      </c>
      <c r="R100" s="160">
        <v>2</v>
      </c>
      <c r="S100" s="161">
        <v>6</v>
      </c>
      <c r="T100" s="161">
        <v>5</v>
      </c>
      <c r="U100" s="161">
        <v>7</v>
      </c>
      <c r="V100" s="161"/>
      <c r="W100" s="161"/>
      <c r="X100" s="5"/>
      <c r="Y100"/>
      <c r="Z100"/>
      <c r="AA100"/>
      <c r="AB100"/>
      <c r="AC100"/>
      <c r="AD100" s="245">
        <f t="shared" si="14"/>
        <v>20</v>
      </c>
    </row>
    <row r="101" spans="1:30" ht="15.75" thickBot="1">
      <c r="A101" s="253" t="s">
        <v>116</v>
      </c>
      <c r="B101" s="253" t="s">
        <v>101</v>
      </c>
      <c r="C101" s="4"/>
      <c r="D101" s="4"/>
      <c r="E101" s="130">
        <v>16</v>
      </c>
      <c r="F101" s="130">
        <v>10</v>
      </c>
      <c r="G101" s="130">
        <v>16</v>
      </c>
      <c r="H101" s="130">
        <v>15</v>
      </c>
      <c r="I101" s="130"/>
      <c r="J101" s="130"/>
      <c r="K101" s="5"/>
      <c r="L101"/>
      <c r="M101"/>
      <c r="N101"/>
      <c r="O101"/>
      <c r="P101"/>
      <c r="Q101" s="245">
        <f t="shared" si="21"/>
        <v>57</v>
      </c>
      <c r="R101" s="162">
        <v>28</v>
      </c>
      <c r="S101" s="163">
        <v>26</v>
      </c>
      <c r="T101" s="163">
        <v>28</v>
      </c>
      <c r="U101" s="163">
        <v>27</v>
      </c>
      <c r="V101" s="163"/>
      <c r="W101" s="163"/>
      <c r="X101" s="5"/>
      <c r="Y101"/>
      <c r="Z101"/>
      <c r="AA101"/>
      <c r="AB101"/>
      <c r="AC101"/>
      <c r="AD101" s="245">
        <f t="shared" si="14"/>
        <v>109</v>
      </c>
    </row>
    <row r="102" spans="1:30" ht="15.75" thickBot="1">
      <c r="A102" s="253" t="s">
        <v>116</v>
      </c>
      <c r="B102" s="253" t="s">
        <v>102</v>
      </c>
      <c r="C102" s="4"/>
      <c r="D102" s="4"/>
      <c r="E102" s="130">
        <v>15</v>
      </c>
      <c r="F102" s="130">
        <v>25</v>
      </c>
      <c r="G102" s="130">
        <v>15</v>
      </c>
      <c r="H102" s="130">
        <v>18</v>
      </c>
      <c r="I102" s="130"/>
      <c r="J102" s="130"/>
      <c r="K102" s="5"/>
      <c r="L102"/>
      <c r="M102"/>
      <c r="N102"/>
      <c r="O102"/>
      <c r="P102"/>
      <c r="Q102" s="245">
        <f t="shared" si="21"/>
        <v>73</v>
      </c>
      <c r="R102" s="162">
        <v>24</v>
      </c>
      <c r="S102" s="163">
        <v>33</v>
      </c>
      <c r="T102" s="163">
        <v>48</v>
      </c>
      <c r="U102" s="163">
        <v>35</v>
      </c>
      <c r="V102" s="163"/>
      <c r="W102" s="163"/>
      <c r="X102" s="5"/>
      <c r="Y102"/>
      <c r="Z102"/>
      <c r="AA102"/>
      <c r="AB102"/>
      <c r="AC102"/>
      <c r="AD102" s="245">
        <f t="shared" si="14"/>
        <v>140</v>
      </c>
    </row>
    <row r="103" spans="1:30" ht="15.75" thickBot="1">
      <c r="A103" s="253" t="s">
        <v>116</v>
      </c>
      <c r="B103" s="253" t="s">
        <v>103</v>
      </c>
      <c r="C103" s="4"/>
      <c r="D103" s="4"/>
      <c r="E103" s="130"/>
      <c r="F103" s="130">
        <v>3</v>
      </c>
      <c r="G103" s="130">
        <v>5</v>
      </c>
      <c r="H103" s="130">
        <v>2</v>
      </c>
      <c r="I103" s="130"/>
      <c r="J103" s="130"/>
      <c r="K103" s="5"/>
      <c r="L103"/>
      <c r="M103"/>
      <c r="N103"/>
      <c r="O103"/>
      <c r="P103"/>
      <c r="Q103" s="245">
        <f t="shared" si="21"/>
        <v>10</v>
      </c>
      <c r="R103" s="162">
        <v>4</v>
      </c>
      <c r="S103" s="163">
        <v>3</v>
      </c>
      <c r="T103" s="163">
        <v>7</v>
      </c>
      <c r="U103" s="163">
        <v>6</v>
      </c>
      <c r="V103" s="163"/>
      <c r="W103" s="163"/>
      <c r="X103" s="5"/>
      <c r="Y103"/>
      <c r="Z103"/>
      <c r="AA103"/>
      <c r="AB103"/>
      <c r="AC103"/>
      <c r="AD103" s="245">
        <f t="shared" si="14"/>
        <v>20</v>
      </c>
    </row>
    <row r="104" spans="1:30" ht="15.75" thickBot="1">
      <c r="A104" s="253" t="s">
        <v>116</v>
      </c>
      <c r="B104" s="253" t="s">
        <v>104</v>
      </c>
      <c r="C104" s="4"/>
      <c r="D104" s="4"/>
      <c r="E104" s="130"/>
      <c r="F104" s="130">
        <v>2</v>
      </c>
      <c r="G104" s="130"/>
      <c r="H104" s="130">
        <v>0</v>
      </c>
      <c r="I104" s="130"/>
      <c r="J104" s="130"/>
      <c r="K104" s="5"/>
      <c r="L104"/>
      <c r="M104"/>
      <c r="N104"/>
      <c r="O104"/>
      <c r="P104"/>
      <c r="Q104" s="245">
        <f t="shared" si="21"/>
        <v>2</v>
      </c>
      <c r="R104" s="162">
        <v>0</v>
      </c>
      <c r="S104" s="163">
        <v>2</v>
      </c>
      <c r="T104" s="163">
        <v>0</v>
      </c>
      <c r="U104" s="163">
        <v>2</v>
      </c>
      <c r="V104" s="163"/>
      <c r="W104" s="163"/>
      <c r="X104" s="5"/>
      <c r="Y104"/>
      <c r="Z104"/>
      <c r="AA104"/>
      <c r="AB104"/>
      <c r="AC104"/>
      <c r="AD104" s="245">
        <f t="shared" si="14"/>
        <v>4</v>
      </c>
    </row>
    <row r="105" spans="1:30" ht="15.75" thickBot="1">
      <c r="A105" s="253" t="s">
        <v>116</v>
      </c>
      <c r="B105" s="253" t="s">
        <v>105</v>
      </c>
      <c r="C105" s="4"/>
      <c r="D105" s="4"/>
      <c r="E105" s="130"/>
      <c r="F105" s="130">
        <v>0</v>
      </c>
      <c r="G105" s="130"/>
      <c r="H105" s="130">
        <v>1</v>
      </c>
      <c r="I105" s="130"/>
      <c r="J105" s="130"/>
      <c r="K105" s="5"/>
      <c r="L105"/>
      <c r="M105"/>
      <c r="N105"/>
      <c r="O105"/>
      <c r="P105"/>
      <c r="Q105" s="245">
        <f t="shared" si="21"/>
        <v>1</v>
      </c>
      <c r="R105" s="162">
        <v>0</v>
      </c>
      <c r="S105" s="163">
        <v>0</v>
      </c>
      <c r="T105" s="163">
        <v>0</v>
      </c>
      <c r="U105" s="163">
        <v>1</v>
      </c>
      <c r="V105" s="163"/>
      <c r="W105" s="163"/>
      <c r="X105" s="5"/>
      <c r="Y105"/>
      <c r="Z105"/>
      <c r="AA105"/>
      <c r="AB105"/>
      <c r="AC105"/>
      <c r="AD105" s="245">
        <f t="shared" si="14"/>
        <v>1</v>
      </c>
    </row>
    <row r="106" spans="1:30" ht="15.75" thickBot="1">
      <c r="A106" s="253" t="s">
        <v>116</v>
      </c>
      <c r="B106" s="253" t="s">
        <v>106</v>
      </c>
      <c r="C106" s="4"/>
      <c r="D106" s="4"/>
      <c r="E106" s="130"/>
      <c r="F106" s="130">
        <v>1</v>
      </c>
      <c r="G106" s="130">
        <v>0</v>
      </c>
      <c r="H106" s="130"/>
      <c r="I106" s="130"/>
      <c r="J106" s="130"/>
      <c r="K106" s="5"/>
      <c r="L106"/>
      <c r="M106"/>
      <c r="N106"/>
      <c r="O106"/>
      <c r="P106"/>
      <c r="Q106" s="245">
        <f t="shared" si="21"/>
        <v>1</v>
      </c>
      <c r="R106" s="162"/>
      <c r="S106" s="163">
        <v>1</v>
      </c>
      <c r="T106" s="163">
        <v>0</v>
      </c>
      <c r="U106" s="163">
        <v>0</v>
      </c>
      <c r="V106" s="163"/>
      <c r="W106" s="163"/>
      <c r="X106" s="5"/>
      <c r="Y106"/>
      <c r="Z106"/>
      <c r="AA106"/>
      <c r="AB106"/>
      <c r="AC106"/>
      <c r="AD106" s="245">
        <f t="shared" si="14"/>
        <v>1</v>
      </c>
    </row>
    <row r="107" spans="1:30" ht="15.75" thickBot="1">
      <c r="A107" s="253" t="s">
        <v>116</v>
      </c>
      <c r="B107" s="253" t="s">
        <v>107</v>
      </c>
      <c r="C107" s="4"/>
      <c r="D107" s="4"/>
      <c r="E107" s="130"/>
      <c r="F107" s="130"/>
      <c r="G107" s="130"/>
      <c r="H107" s="130"/>
      <c r="I107" s="130"/>
      <c r="J107" s="130"/>
      <c r="K107" s="5"/>
      <c r="L107"/>
      <c r="M107"/>
      <c r="N107"/>
      <c r="O107"/>
      <c r="P107"/>
      <c r="Q107" s="245">
        <f t="shared" si="21"/>
        <v>0</v>
      </c>
      <c r="R107" s="162"/>
      <c r="S107" s="163"/>
      <c r="T107" s="163"/>
      <c r="U107" s="163"/>
      <c r="V107" s="163"/>
      <c r="W107" s="163"/>
      <c r="X107" s="5"/>
      <c r="Y107"/>
      <c r="Z107"/>
      <c r="AA107"/>
      <c r="AB107"/>
      <c r="AC107"/>
      <c r="AD107" s="245">
        <f t="shared" si="14"/>
        <v>0</v>
      </c>
    </row>
    <row r="108" spans="1:30" ht="15.75" thickBot="1">
      <c r="A108" s="253" t="s">
        <v>116</v>
      </c>
      <c r="B108" s="253" t="s">
        <v>108</v>
      </c>
      <c r="C108" s="4"/>
      <c r="D108" s="4"/>
      <c r="E108" s="130">
        <v>0</v>
      </c>
      <c r="F108" s="130">
        <v>0</v>
      </c>
      <c r="G108" s="130">
        <v>0</v>
      </c>
      <c r="H108" s="130">
        <v>2</v>
      </c>
      <c r="I108" s="130"/>
      <c r="J108" s="130"/>
      <c r="K108" s="5"/>
      <c r="L108"/>
      <c r="M108"/>
      <c r="N108"/>
      <c r="O108"/>
      <c r="P108"/>
      <c r="Q108" s="245">
        <f t="shared" si="21"/>
        <v>2</v>
      </c>
      <c r="R108" s="162">
        <v>0</v>
      </c>
      <c r="S108" s="163">
        <v>0</v>
      </c>
      <c r="T108" s="163">
        <v>0</v>
      </c>
      <c r="U108" s="163">
        <v>2</v>
      </c>
      <c r="V108" s="163"/>
      <c r="W108" s="163"/>
      <c r="X108" s="5"/>
      <c r="Y108"/>
      <c r="Z108"/>
      <c r="AA108"/>
      <c r="AB108"/>
      <c r="AC108"/>
      <c r="AD108" s="245">
        <f t="shared" si="14"/>
        <v>2</v>
      </c>
    </row>
    <row r="109" spans="1:30" ht="15.75" thickBot="1">
      <c r="A109" s="253" t="s">
        <v>116</v>
      </c>
      <c r="B109" s="253" t="s">
        <v>109</v>
      </c>
      <c r="C109" s="4"/>
      <c r="D109" s="4"/>
      <c r="E109" s="130">
        <v>0</v>
      </c>
      <c r="F109" s="130">
        <v>1</v>
      </c>
      <c r="G109" s="130"/>
      <c r="H109" s="130">
        <v>2</v>
      </c>
      <c r="I109" s="130"/>
      <c r="J109" s="130"/>
      <c r="K109"/>
      <c r="L109"/>
      <c r="M109"/>
      <c r="N109"/>
      <c r="O109"/>
      <c r="P109"/>
      <c r="Q109" s="245">
        <f t="shared" si="21"/>
        <v>3</v>
      </c>
      <c r="R109" s="162">
        <v>0</v>
      </c>
      <c r="S109" s="163">
        <v>1</v>
      </c>
      <c r="T109" s="163"/>
      <c r="U109" s="163">
        <v>2</v>
      </c>
      <c r="V109" s="163"/>
      <c r="W109" s="163"/>
      <c r="X109"/>
      <c r="Y109"/>
      <c r="Z109"/>
      <c r="AA109"/>
      <c r="AB109"/>
      <c r="AC109"/>
      <c r="AD109" s="245">
        <f t="shared" si="14"/>
        <v>3</v>
      </c>
    </row>
    <row r="110" spans="1:30" ht="15.75" thickBot="1">
      <c r="A110" s="253" t="s">
        <v>116</v>
      </c>
      <c r="B110" s="253" t="s">
        <v>110</v>
      </c>
      <c r="C110" s="4"/>
      <c r="D110" s="4"/>
      <c r="E110" s="130"/>
      <c r="F110" s="130">
        <v>0</v>
      </c>
      <c r="G110" s="130"/>
      <c r="H110" s="130"/>
      <c r="I110" s="130"/>
      <c r="J110" s="130"/>
      <c r="K110" s="5"/>
      <c r="L110"/>
      <c r="M110"/>
      <c r="N110"/>
      <c r="O110"/>
      <c r="P110"/>
      <c r="Q110" s="245">
        <f t="shared" si="21"/>
        <v>0</v>
      </c>
      <c r="R110" s="162"/>
      <c r="S110" s="163">
        <v>0</v>
      </c>
      <c r="T110" s="163"/>
      <c r="U110" s="163"/>
      <c r="V110" s="163"/>
      <c r="W110" s="163"/>
      <c r="X110" s="5"/>
      <c r="Y110"/>
      <c r="Z110"/>
      <c r="AA110"/>
      <c r="AB110"/>
      <c r="AC110"/>
      <c r="AD110" s="245">
        <f t="shared" si="14"/>
        <v>0</v>
      </c>
    </row>
    <row r="111" spans="1:30" ht="15.75" thickBot="1">
      <c r="A111" s="253" t="s">
        <v>116</v>
      </c>
      <c r="B111" s="253" t="s">
        <v>111</v>
      </c>
      <c r="C111" s="4"/>
      <c r="D111" s="4"/>
      <c r="E111" s="130"/>
      <c r="F111" s="130"/>
      <c r="G111" s="130"/>
      <c r="H111" s="130"/>
      <c r="I111" s="130"/>
      <c r="J111" s="130"/>
      <c r="K111" s="5"/>
      <c r="L111"/>
      <c r="M111"/>
      <c r="N111"/>
      <c r="O111"/>
      <c r="P111"/>
      <c r="Q111" s="245">
        <f t="shared" si="21"/>
        <v>0</v>
      </c>
      <c r="R111" s="162"/>
      <c r="S111" s="163"/>
      <c r="T111" s="163"/>
      <c r="U111" s="163"/>
      <c r="V111" s="163"/>
      <c r="W111" s="163"/>
      <c r="X111" s="5"/>
      <c r="Y111"/>
      <c r="Z111"/>
      <c r="AA111"/>
      <c r="AB111"/>
      <c r="AC111"/>
      <c r="AD111" s="245">
        <f t="shared" si="14"/>
        <v>0</v>
      </c>
    </row>
    <row r="112" spans="1:30" ht="15.75" thickBot="1">
      <c r="A112" s="253" t="s">
        <v>116</v>
      </c>
      <c r="B112" s="253" t="s">
        <v>112</v>
      </c>
      <c r="C112" s="4"/>
      <c r="D112" s="4"/>
      <c r="E112" s="130">
        <v>3</v>
      </c>
      <c r="F112" s="130">
        <v>1</v>
      </c>
      <c r="G112" s="130">
        <v>2</v>
      </c>
      <c r="H112" s="130">
        <v>1</v>
      </c>
      <c r="I112" s="130"/>
      <c r="J112" s="130"/>
      <c r="K112" s="5"/>
      <c r="L112"/>
      <c r="M112"/>
      <c r="N112"/>
      <c r="O112"/>
      <c r="P112"/>
      <c r="Q112" s="245">
        <f t="shared" si="21"/>
        <v>7</v>
      </c>
      <c r="R112" s="162">
        <v>3</v>
      </c>
      <c r="S112" s="163">
        <v>1</v>
      </c>
      <c r="T112" s="163">
        <v>2</v>
      </c>
      <c r="U112" s="163">
        <v>1</v>
      </c>
      <c r="V112" s="163"/>
      <c r="W112" s="163"/>
      <c r="X112" s="5"/>
      <c r="Y112"/>
      <c r="Z112"/>
      <c r="AA112"/>
      <c r="AB112"/>
      <c r="AC112"/>
      <c r="AD112" s="245">
        <f t="shared" si="14"/>
        <v>7</v>
      </c>
    </row>
    <row r="113" spans="1:30" ht="15.75" thickBot="1">
      <c r="A113" s="253" t="s">
        <v>116</v>
      </c>
      <c r="B113" s="253" t="s">
        <v>113</v>
      </c>
      <c r="C113" s="4"/>
      <c r="D113" s="4"/>
      <c r="E113" s="130">
        <v>0</v>
      </c>
      <c r="F113" s="130">
        <v>1</v>
      </c>
      <c r="G113" s="130">
        <v>0</v>
      </c>
      <c r="H113" s="130">
        <v>0</v>
      </c>
      <c r="I113" s="130"/>
      <c r="J113" s="130"/>
      <c r="K113" s="5"/>
      <c r="L113"/>
      <c r="M113"/>
      <c r="N113"/>
      <c r="O113"/>
      <c r="P113"/>
      <c r="Q113" s="245">
        <f t="shared" si="21"/>
        <v>1</v>
      </c>
      <c r="R113" s="162">
        <v>0</v>
      </c>
      <c r="S113" s="163">
        <v>1</v>
      </c>
      <c r="T113" s="163">
        <v>0</v>
      </c>
      <c r="U113" s="163">
        <v>0</v>
      </c>
      <c r="V113" s="163"/>
      <c r="W113" s="163"/>
      <c r="X113" s="5"/>
      <c r="Y113"/>
      <c r="Z113"/>
      <c r="AA113"/>
      <c r="AB113"/>
      <c r="AC113"/>
      <c r="AD113" s="245">
        <f t="shared" si="14"/>
        <v>1</v>
      </c>
    </row>
    <row r="114" spans="1:30" ht="15.75" thickBot="1">
      <c r="A114" s="253" t="s">
        <v>116</v>
      </c>
      <c r="B114" s="253" t="s">
        <v>114</v>
      </c>
      <c r="C114" s="4"/>
      <c r="D114" s="4"/>
      <c r="E114" s="130">
        <v>2</v>
      </c>
      <c r="F114" s="130">
        <v>5</v>
      </c>
      <c r="G114" s="130">
        <v>3</v>
      </c>
      <c r="H114" s="130">
        <v>4</v>
      </c>
      <c r="I114" s="130"/>
      <c r="J114" s="130"/>
      <c r="K114" s="5"/>
      <c r="L114"/>
      <c r="M114"/>
      <c r="N114"/>
      <c r="O114"/>
      <c r="P114"/>
      <c r="Q114" s="245">
        <f t="shared" si="21"/>
        <v>14</v>
      </c>
      <c r="R114" s="162">
        <v>3</v>
      </c>
      <c r="S114" s="163">
        <v>6</v>
      </c>
      <c r="T114" s="163">
        <v>5</v>
      </c>
      <c r="U114" s="163">
        <v>6</v>
      </c>
      <c r="V114" s="163"/>
      <c r="W114" s="163"/>
      <c r="X114" s="5"/>
      <c r="Y114"/>
      <c r="Z114"/>
      <c r="AA114"/>
      <c r="AB114"/>
      <c r="AC114"/>
      <c r="AD114" s="245">
        <f>SUM(R114:AC114)</f>
        <v>20</v>
      </c>
    </row>
    <row r="115" spans="1:30" ht="15.75" thickBot="1">
      <c r="A115" s="253" t="s">
        <v>116</v>
      </c>
      <c r="B115" s="253" t="s">
        <v>115</v>
      </c>
      <c r="C115" s="4"/>
      <c r="D115" s="4"/>
      <c r="E115" s="85">
        <v>4</v>
      </c>
      <c r="F115" s="85"/>
      <c r="G115" s="85">
        <v>0</v>
      </c>
      <c r="H115" s="85">
        <v>0</v>
      </c>
      <c r="I115" s="85"/>
      <c r="J115" s="85"/>
      <c r="K115" s="5"/>
      <c r="L115"/>
      <c r="M115"/>
      <c r="N115"/>
      <c r="O115"/>
      <c r="P115"/>
      <c r="Q115" s="245">
        <f t="shared" si="21"/>
        <v>4</v>
      </c>
      <c r="R115" s="162">
        <v>5</v>
      </c>
      <c r="S115" s="163">
        <v>0</v>
      </c>
      <c r="T115" s="163">
        <v>0</v>
      </c>
      <c r="U115" s="163">
        <v>0</v>
      </c>
      <c r="V115" s="163"/>
      <c r="W115" s="163"/>
      <c r="X115" s="5"/>
      <c r="Y115"/>
      <c r="Z115"/>
      <c r="AA115"/>
      <c r="AB115"/>
      <c r="AC115"/>
      <c r="AD115" s="245">
        <f>SUM(R115:AC115)</f>
        <v>5</v>
      </c>
    </row>
    <row r="116" spans="1:31" ht="15.75" thickBot="1">
      <c r="A116" s="356" t="s">
        <v>163</v>
      </c>
      <c r="B116" s="357"/>
      <c r="C116" s="232">
        <f>+D116/'Metas Muni'!N15</f>
        <v>1.1207962526420945</v>
      </c>
      <c r="D116" s="233">
        <f>+Q116/AD116</f>
        <v>0.5525525525525525</v>
      </c>
      <c r="E116" s="242">
        <f aca="true" t="shared" si="22" ref="E116:AD116">SUM(E100:E115)</f>
        <v>41</v>
      </c>
      <c r="F116" s="242">
        <f t="shared" si="22"/>
        <v>50</v>
      </c>
      <c r="G116" s="242">
        <f t="shared" si="22"/>
        <v>46</v>
      </c>
      <c r="H116" s="242">
        <f t="shared" si="22"/>
        <v>47</v>
      </c>
      <c r="I116" s="242">
        <f t="shared" si="22"/>
        <v>0</v>
      </c>
      <c r="J116" s="242">
        <f t="shared" si="22"/>
        <v>0</v>
      </c>
      <c r="K116" s="242">
        <f t="shared" si="22"/>
        <v>0</v>
      </c>
      <c r="L116" s="242">
        <f t="shared" si="22"/>
        <v>0</v>
      </c>
      <c r="M116" s="242">
        <f t="shared" si="22"/>
        <v>0</v>
      </c>
      <c r="N116" s="242">
        <f t="shared" si="22"/>
        <v>0</v>
      </c>
      <c r="O116" s="242">
        <f t="shared" si="22"/>
        <v>0</v>
      </c>
      <c r="P116" s="242">
        <f t="shared" si="22"/>
        <v>0</v>
      </c>
      <c r="Q116" s="242">
        <f t="shared" si="22"/>
        <v>184</v>
      </c>
      <c r="R116" s="242">
        <f t="shared" si="22"/>
        <v>69</v>
      </c>
      <c r="S116" s="242">
        <f t="shared" si="22"/>
        <v>80</v>
      </c>
      <c r="T116" s="242">
        <f t="shared" si="22"/>
        <v>95</v>
      </c>
      <c r="U116" s="242">
        <f t="shared" si="22"/>
        <v>89</v>
      </c>
      <c r="V116" s="242">
        <f t="shared" si="22"/>
        <v>0</v>
      </c>
      <c r="W116" s="242">
        <f t="shared" si="22"/>
        <v>0</v>
      </c>
      <c r="X116" s="242">
        <f t="shared" si="22"/>
        <v>0</v>
      </c>
      <c r="Y116" s="242">
        <f t="shared" si="22"/>
        <v>0</v>
      </c>
      <c r="Z116" s="242">
        <f t="shared" si="22"/>
        <v>0</v>
      </c>
      <c r="AA116" s="242">
        <f t="shared" si="22"/>
        <v>0</v>
      </c>
      <c r="AB116" s="242">
        <f t="shared" si="22"/>
        <v>0</v>
      </c>
      <c r="AC116" s="242">
        <f t="shared" si="22"/>
        <v>0</v>
      </c>
      <c r="AD116" s="242">
        <f t="shared" si="22"/>
        <v>333</v>
      </c>
      <c r="AE116" s="314"/>
    </row>
    <row r="117" spans="1:30" ht="15.75" thickBot="1">
      <c r="A117" s="253" t="s">
        <v>129</v>
      </c>
      <c r="B117" s="253" t="s">
        <v>117</v>
      </c>
      <c r="C117" s="4"/>
      <c r="D117" s="4"/>
      <c r="E117" s="130"/>
      <c r="F117" s="130"/>
      <c r="G117" s="130"/>
      <c r="H117" s="130"/>
      <c r="I117" s="130"/>
      <c r="J117" s="130"/>
      <c r="K117" s="130"/>
      <c r="L117" s="130"/>
      <c r="M117"/>
      <c r="N117"/>
      <c r="O117"/>
      <c r="P117"/>
      <c r="Q117" s="245">
        <f aca="true" t="shared" si="23" ref="Q117:Q154">SUM(E117:P117)</f>
        <v>0</v>
      </c>
      <c r="R117" s="164"/>
      <c r="S117" s="165"/>
      <c r="T117" s="165"/>
      <c r="U117" s="165"/>
      <c r="V117" s="165"/>
      <c r="W117" s="165"/>
      <c r="X117" s="5"/>
      <c r="Y117"/>
      <c r="Z117"/>
      <c r="AA117"/>
      <c r="AB117"/>
      <c r="AC117"/>
      <c r="AD117" s="245">
        <f t="shared" si="14"/>
        <v>0</v>
      </c>
    </row>
    <row r="118" spans="1:30" ht="15.75" thickBot="1">
      <c r="A118" s="253" t="s">
        <v>129</v>
      </c>
      <c r="B118" s="253" t="s">
        <v>118</v>
      </c>
      <c r="C118" s="4"/>
      <c r="D118" s="4"/>
      <c r="E118" s="130"/>
      <c r="F118" s="130"/>
      <c r="G118" s="130">
        <v>1</v>
      </c>
      <c r="H118" s="130">
        <v>0</v>
      </c>
      <c r="I118" s="130"/>
      <c r="J118" s="130"/>
      <c r="K118" s="130"/>
      <c r="L118" s="130"/>
      <c r="M118"/>
      <c r="N118"/>
      <c r="O118"/>
      <c r="P118"/>
      <c r="Q118" s="245">
        <f t="shared" si="23"/>
        <v>1</v>
      </c>
      <c r="R118" s="166"/>
      <c r="S118" s="167"/>
      <c r="T118" s="167">
        <v>1</v>
      </c>
      <c r="U118" s="167">
        <v>0</v>
      </c>
      <c r="V118" s="167"/>
      <c r="W118" s="167"/>
      <c r="X118" s="5"/>
      <c r="Y118"/>
      <c r="Z118"/>
      <c r="AA118"/>
      <c r="AB118"/>
      <c r="AC118"/>
      <c r="AD118" s="245">
        <f t="shared" si="14"/>
        <v>1</v>
      </c>
    </row>
    <row r="119" spans="1:30" ht="15.75" thickBot="1">
      <c r="A119" s="253" t="s">
        <v>129</v>
      </c>
      <c r="B119" s="253" t="s">
        <v>119</v>
      </c>
      <c r="C119" s="4"/>
      <c r="D119" s="4"/>
      <c r="E119" s="130">
        <v>0</v>
      </c>
      <c r="F119" s="130"/>
      <c r="G119" s="130">
        <v>1</v>
      </c>
      <c r="H119" s="130"/>
      <c r="I119" s="130"/>
      <c r="J119" s="130"/>
      <c r="K119" s="130"/>
      <c r="L119" s="130"/>
      <c r="M119"/>
      <c r="N119"/>
      <c r="O119"/>
      <c r="P119"/>
      <c r="Q119" s="245">
        <f t="shared" si="23"/>
        <v>1</v>
      </c>
      <c r="R119" s="166">
        <v>0</v>
      </c>
      <c r="S119" s="167"/>
      <c r="T119" s="167">
        <v>1</v>
      </c>
      <c r="U119" s="167"/>
      <c r="V119" s="167"/>
      <c r="W119" s="167"/>
      <c r="X119" s="5"/>
      <c r="Y119"/>
      <c r="Z119"/>
      <c r="AA119"/>
      <c r="AB119"/>
      <c r="AC119"/>
      <c r="AD119" s="245">
        <f t="shared" si="14"/>
        <v>1</v>
      </c>
    </row>
    <row r="120" spans="1:30" ht="15.75" thickBot="1">
      <c r="A120" s="253" t="s">
        <v>129</v>
      </c>
      <c r="B120" s="253" t="s">
        <v>120</v>
      </c>
      <c r="C120" s="4"/>
      <c r="D120" s="4"/>
      <c r="E120" s="130"/>
      <c r="F120" s="130">
        <v>1</v>
      </c>
      <c r="G120" s="130">
        <v>1</v>
      </c>
      <c r="H120" s="130"/>
      <c r="I120" s="130"/>
      <c r="J120" s="130"/>
      <c r="K120" s="130"/>
      <c r="L120" s="130"/>
      <c r="M120"/>
      <c r="N120"/>
      <c r="O120"/>
      <c r="P120"/>
      <c r="Q120" s="245">
        <f t="shared" si="23"/>
        <v>2</v>
      </c>
      <c r="R120" s="166"/>
      <c r="S120" s="167">
        <v>1</v>
      </c>
      <c r="T120" s="167">
        <v>1</v>
      </c>
      <c r="U120" s="167"/>
      <c r="V120" s="167"/>
      <c r="W120" s="167"/>
      <c r="X120" s="5"/>
      <c r="Y120"/>
      <c r="Z120"/>
      <c r="AA120"/>
      <c r="AB120"/>
      <c r="AC120"/>
      <c r="AD120" s="245">
        <f t="shared" si="14"/>
        <v>2</v>
      </c>
    </row>
    <row r="121" spans="1:30" ht="15.75" thickBot="1">
      <c r="A121" s="253" t="s">
        <v>129</v>
      </c>
      <c r="B121" s="253" t="s">
        <v>121</v>
      </c>
      <c r="C121" s="4"/>
      <c r="D121" s="4"/>
      <c r="E121" s="130">
        <v>3</v>
      </c>
      <c r="F121" s="130">
        <v>0</v>
      </c>
      <c r="G121" s="130"/>
      <c r="H121" s="130">
        <v>0</v>
      </c>
      <c r="I121" s="130"/>
      <c r="J121" s="130"/>
      <c r="K121" s="130"/>
      <c r="L121" s="130"/>
      <c r="M121"/>
      <c r="N121"/>
      <c r="O121"/>
      <c r="P121"/>
      <c r="Q121" s="245">
        <f t="shared" si="23"/>
        <v>3</v>
      </c>
      <c r="R121" s="166">
        <v>3</v>
      </c>
      <c r="S121" s="167">
        <v>0</v>
      </c>
      <c r="T121" s="167"/>
      <c r="U121" s="167">
        <v>0</v>
      </c>
      <c r="V121" s="167"/>
      <c r="W121" s="167"/>
      <c r="X121" s="5"/>
      <c r="Y121"/>
      <c r="Z121"/>
      <c r="AA121"/>
      <c r="AB121"/>
      <c r="AC121"/>
      <c r="AD121" s="245">
        <f t="shared" si="14"/>
        <v>3</v>
      </c>
    </row>
    <row r="122" spans="1:30" ht="15.75" thickBot="1">
      <c r="A122" s="253" t="s">
        <v>129</v>
      </c>
      <c r="B122" s="253" t="s">
        <v>122</v>
      </c>
      <c r="C122" s="4"/>
      <c r="D122" s="4"/>
      <c r="E122" s="130"/>
      <c r="F122" s="130">
        <v>0</v>
      </c>
      <c r="G122" s="130"/>
      <c r="H122" s="130"/>
      <c r="I122" s="130"/>
      <c r="J122" s="130"/>
      <c r="K122" s="130"/>
      <c r="L122" s="130"/>
      <c r="M122"/>
      <c r="N122"/>
      <c r="O122"/>
      <c r="P122"/>
      <c r="Q122" s="245">
        <f t="shared" si="23"/>
        <v>0</v>
      </c>
      <c r="R122" s="166"/>
      <c r="S122" s="167">
        <v>0</v>
      </c>
      <c r="T122" s="167"/>
      <c r="U122" s="167"/>
      <c r="V122" s="167"/>
      <c r="W122" s="167"/>
      <c r="X122" s="5"/>
      <c r="Y122"/>
      <c r="Z122"/>
      <c r="AA122"/>
      <c r="AB122"/>
      <c r="AC122"/>
      <c r="AD122" s="245">
        <f t="shared" si="14"/>
        <v>0</v>
      </c>
    </row>
    <row r="123" spans="1:30" ht="15.75" thickBot="1">
      <c r="A123" s="253" t="s">
        <v>129</v>
      </c>
      <c r="B123" s="253" t="s">
        <v>123</v>
      </c>
      <c r="C123" s="4"/>
      <c r="D123" s="4"/>
      <c r="E123" s="130"/>
      <c r="F123" s="130"/>
      <c r="G123" s="130"/>
      <c r="H123" s="130">
        <v>0</v>
      </c>
      <c r="I123" s="130"/>
      <c r="J123" s="130"/>
      <c r="K123" s="130"/>
      <c r="L123" s="130"/>
      <c r="M123"/>
      <c r="N123"/>
      <c r="O123"/>
      <c r="P123"/>
      <c r="Q123" s="245">
        <f t="shared" si="23"/>
        <v>0</v>
      </c>
      <c r="R123" s="166"/>
      <c r="S123" s="167"/>
      <c r="T123" s="167"/>
      <c r="U123" s="167">
        <v>0</v>
      </c>
      <c r="V123" s="167"/>
      <c r="W123" s="167"/>
      <c r="X123" s="5"/>
      <c r="Y123"/>
      <c r="Z123"/>
      <c r="AA123"/>
      <c r="AB123"/>
      <c r="AC123"/>
      <c r="AD123" s="245">
        <f t="shared" si="14"/>
        <v>0</v>
      </c>
    </row>
    <row r="124" spans="1:30" ht="15.75" thickBot="1">
      <c r="A124" s="253" t="s">
        <v>129</v>
      </c>
      <c r="B124" s="253" t="s">
        <v>124</v>
      </c>
      <c r="C124" s="4"/>
      <c r="D124" s="4"/>
      <c r="E124" s="130">
        <v>0</v>
      </c>
      <c r="F124" s="130"/>
      <c r="G124" s="130"/>
      <c r="H124" s="130">
        <v>0</v>
      </c>
      <c r="I124" s="130"/>
      <c r="J124" s="130"/>
      <c r="K124" s="130"/>
      <c r="L124"/>
      <c r="M124"/>
      <c r="N124"/>
      <c r="O124"/>
      <c r="P124"/>
      <c r="Q124" s="245">
        <f t="shared" si="23"/>
        <v>0</v>
      </c>
      <c r="R124" s="166">
        <v>0</v>
      </c>
      <c r="S124" s="167"/>
      <c r="T124" s="167"/>
      <c r="U124" s="167">
        <v>0</v>
      </c>
      <c r="V124" s="167"/>
      <c r="W124" s="167"/>
      <c r="X124" s="5"/>
      <c r="Y124"/>
      <c r="Z124"/>
      <c r="AA124"/>
      <c r="AB124"/>
      <c r="AC124"/>
      <c r="AD124" s="245">
        <f t="shared" si="14"/>
        <v>0</v>
      </c>
    </row>
    <row r="125" spans="1:30" ht="15.75" thickBot="1">
      <c r="A125" s="253" t="s">
        <v>129</v>
      </c>
      <c r="B125" s="253" t="s">
        <v>125</v>
      </c>
      <c r="C125" s="4"/>
      <c r="D125" s="4"/>
      <c r="E125" s="130">
        <v>0</v>
      </c>
      <c r="F125" s="130"/>
      <c r="G125" s="130"/>
      <c r="H125" s="130">
        <v>0</v>
      </c>
      <c r="I125" s="130"/>
      <c r="J125" s="130"/>
      <c r="K125" s="130"/>
      <c r="L125"/>
      <c r="M125"/>
      <c r="N125"/>
      <c r="O125"/>
      <c r="P125"/>
      <c r="Q125" s="245">
        <f t="shared" si="23"/>
        <v>0</v>
      </c>
      <c r="R125" s="166">
        <v>0</v>
      </c>
      <c r="S125" s="167">
        <v>0</v>
      </c>
      <c r="T125" s="167"/>
      <c r="U125" s="167">
        <v>0</v>
      </c>
      <c r="V125" s="167"/>
      <c r="W125" s="167"/>
      <c r="X125" s="5"/>
      <c r="Y125"/>
      <c r="Z125"/>
      <c r="AA125"/>
      <c r="AB125"/>
      <c r="AC125"/>
      <c r="AD125" s="245">
        <f t="shared" si="14"/>
        <v>0</v>
      </c>
    </row>
    <row r="126" spans="1:30" ht="15.75" thickBot="1">
      <c r="A126" s="253" t="s">
        <v>129</v>
      </c>
      <c r="B126" s="253" t="s">
        <v>126</v>
      </c>
      <c r="C126" s="4"/>
      <c r="D126" s="4"/>
      <c r="E126" s="130"/>
      <c r="F126" s="130"/>
      <c r="G126" s="130">
        <v>1</v>
      </c>
      <c r="H126" s="130"/>
      <c r="I126" s="130"/>
      <c r="J126" s="130"/>
      <c r="K126" s="130"/>
      <c r="L126"/>
      <c r="M126"/>
      <c r="N126"/>
      <c r="O126"/>
      <c r="P126"/>
      <c r="Q126" s="245">
        <f t="shared" si="23"/>
        <v>1</v>
      </c>
      <c r="R126" s="166"/>
      <c r="S126" s="167"/>
      <c r="T126" s="167">
        <v>1</v>
      </c>
      <c r="U126" s="167"/>
      <c r="V126" s="167"/>
      <c r="W126" s="167"/>
      <c r="X126" s="5"/>
      <c r="Y126"/>
      <c r="Z126"/>
      <c r="AA126"/>
      <c r="AB126"/>
      <c r="AC126"/>
      <c r="AD126" s="245">
        <f t="shared" si="14"/>
        <v>1</v>
      </c>
    </row>
    <row r="127" spans="1:30" ht="15.75" thickBot="1">
      <c r="A127" s="253" t="s">
        <v>129</v>
      </c>
      <c r="B127" s="253" t="s">
        <v>127</v>
      </c>
      <c r="C127" s="4"/>
      <c r="D127" s="4"/>
      <c r="E127" s="130"/>
      <c r="F127" s="130"/>
      <c r="G127" s="130"/>
      <c r="H127" s="130"/>
      <c r="I127" s="130"/>
      <c r="J127" s="130"/>
      <c r="K127" s="130"/>
      <c r="L127"/>
      <c r="M127"/>
      <c r="N127"/>
      <c r="O127"/>
      <c r="P127"/>
      <c r="Q127" s="245">
        <f t="shared" si="23"/>
        <v>0</v>
      </c>
      <c r="R127" s="166"/>
      <c r="S127" s="167"/>
      <c r="T127" s="167"/>
      <c r="U127" s="167"/>
      <c r="V127" s="167"/>
      <c r="W127" s="167"/>
      <c r="X127" s="5"/>
      <c r="Y127"/>
      <c r="Z127"/>
      <c r="AA127"/>
      <c r="AB127"/>
      <c r="AC127"/>
      <c r="AD127" s="245">
        <f t="shared" si="14"/>
        <v>0</v>
      </c>
    </row>
    <row r="128" spans="1:30" ht="15.75" thickBot="1">
      <c r="A128" s="253" t="s">
        <v>129</v>
      </c>
      <c r="B128" s="253" t="s">
        <v>128</v>
      </c>
      <c r="C128" s="4"/>
      <c r="D128" s="4"/>
      <c r="E128" s="130"/>
      <c r="F128" s="130"/>
      <c r="G128" s="130"/>
      <c r="H128" s="130">
        <v>0</v>
      </c>
      <c r="I128" s="130"/>
      <c r="J128" s="130"/>
      <c r="K128" s="130"/>
      <c r="L128"/>
      <c r="M128"/>
      <c r="N128"/>
      <c r="O128"/>
      <c r="P128"/>
      <c r="Q128" s="245">
        <f t="shared" si="23"/>
        <v>0</v>
      </c>
      <c r="R128" s="166"/>
      <c r="S128" s="167"/>
      <c r="T128" s="167"/>
      <c r="U128" s="231">
        <v>0</v>
      </c>
      <c r="V128" s="167"/>
      <c r="W128" s="167"/>
      <c r="X128" s="5"/>
      <c r="Y128"/>
      <c r="Z128"/>
      <c r="AA128"/>
      <c r="AB128"/>
      <c r="AC128"/>
      <c r="AD128" s="245">
        <f t="shared" si="14"/>
        <v>0</v>
      </c>
    </row>
    <row r="129" spans="1:31" ht="15.75" thickBot="1">
      <c r="A129" s="356" t="s">
        <v>164</v>
      </c>
      <c r="B129" s="357"/>
      <c r="C129" s="232">
        <f>+D129/'Metas Muni'!N16</f>
        <v>1.2004801920768309</v>
      </c>
      <c r="D129" s="233">
        <f>+Q129/AD129</f>
        <v>1</v>
      </c>
      <c r="E129" s="243">
        <f>SUM(E117:E128)</f>
        <v>3</v>
      </c>
      <c r="F129" s="243">
        <f aca="true" t="shared" si="24" ref="F129:P129">SUM(F117:F128)</f>
        <v>1</v>
      </c>
      <c r="G129" s="243">
        <f t="shared" si="24"/>
        <v>4</v>
      </c>
      <c r="H129" s="243">
        <f t="shared" si="24"/>
        <v>0</v>
      </c>
      <c r="I129" s="243">
        <f t="shared" si="24"/>
        <v>0</v>
      </c>
      <c r="J129" s="243">
        <f t="shared" si="24"/>
        <v>0</v>
      </c>
      <c r="K129" s="243">
        <f t="shared" si="24"/>
        <v>0</v>
      </c>
      <c r="L129" s="242">
        <f t="shared" si="24"/>
        <v>0</v>
      </c>
      <c r="M129" s="242">
        <f t="shared" si="24"/>
        <v>0</v>
      </c>
      <c r="N129" s="242">
        <f t="shared" si="24"/>
        <v>0</v>
      </c>
      <c r="O129" s="242">
        <f t="shared" si="24"/>
        <v>0</v>
      </c>
      <c r="P129" s="242">
        <f t="shared" si="24"/>
        <v>0</v>
      </c>
      <c r="Q129" s="242">
        <f>SUM(Q117:Q128)</f>
        <v>8</v>
      </c>
      <c r="R129" s="242">
        <f>SUM(R117:R128)</f>
        <v>3</v>
      </c>
      <c r="S129" s="242">
        <f aca="true" t="shared" si="25" ref="S129:AC129">SUM(S117:S128)</f>
        <v>1</v>
      </c>
      <c r="T129" s="242">
        <f t="shared" si="25"/>
        <v>4</v>
      </c>
      <c r="U129" s="242">
        <f t="shared" si="25"/>
        <v>0</v>
      </c>
      <c r="V129" s="242">
        <f t="shared" si="25"/>
        <v>0</v>
      </c>
      <c r="W129" s="242">
        <f t="shared" si="25"/>
        <v>0</v>
      </c>
      <c r="X129" s="242">
        <f t="shared" si="25"/>
        <v>0</v>
      </c>
      <c r="Y129" s="242">
        <f t="shared" si="25"/>
        <v>0</v>
      </c>
      <c r="Z129" s="242">
        <f t="shared" si="25"/>
        <v>0</v>
      </c>
      <c r="AA129" s="242">
        <f t="shared" si="25"/>
        <v>0</v>
      </c>
      <c r="AB129" s="242">
        <f t="shared" si="25"/>
        <v>0</v>
      </c>
      <c r="AC129" s="242">
        <f t="shared" si="25"/>
        <v>0</v>
      </c>
      <c r="AD129" s="242">
        <f>SUM(AD117:AD128)</f>
        <v>8</v>
      </c>
      <c r="AE129" s="314"/>
    </row>
    <row r="130" spans="1:30" ht="15.75" thickBot="1">
      <c r="A130" s="253" t="s">
        <v>143</v>
      </c>
      <c r="B130" s="253" t="s">
        <v>130</v>
      </c>
      <c r="C130" s="4"/>
      <c r="D130" s="4"/>
      <c r="E130" s="130">
        <v>14</v>
      </c>
      <c r="F130" s="87">
        <v>8</v>
      </c>
      <c r="G130" s="87">
        <v>12</v>
      </c>
      <c r="H130" s="87">
        <v>6</v>
      </c>
      <c r="I130" s="87"/>
      <c r="J130" s="87"/>
      <c r="K130" s="5"/>
      <c r="L130"/>
      <c r="M130"/>
      <c r="N130"/>
      <c r="O130"/>
      <c r="P130"/>
      <c r="Q130" s="245">
        <f t="shared" si="23"/>
        <v>40</v>
      </c>
      <c r="R130" s="168">
        <v>14</v>
      </c>
      <c r="S130" s="169">
        <v>9</v>
      </c>
      <c r="T130" s="169">
        <v>16</v>
      </c>
      <c r="U130" s="169">
        <v>10</v>
      </c>
      <c r="V130" s="169"/>
      <c r="W130" s="169"/>
      <c r="X130" s="5"/>
      <c r="Y130"/>
      <c r="Z130"/>
      <c r="AA130"/>
      <c r="AB130"/>
      <c r="AC130"/>
      <c r="AD130" s="245">
        <f t="shared" si="14"/>
        <v>49</v>
      </c>
    </row>
    <row r="131" spans="1:30" ht="15.75" thickBot="1">
      <c r="A131" s="253" t="s">
        <v>143</v>
      </c>
      <c r="B131" s="253" t="s">
        <v>131</v>
      </c>
      <c r="C131" s="4"/>
      <c r="D131" s="4"/>
      <c r="E131" s="130">
        <v>6</v>
      </c>
      <c r="F131" s="130">
        <v>1</v>
      </c>
      <c r="G131" s="130">
        <v>7</v>
      </c>
      <c r="H131" s="130">
        <v>3</v>
      </c>
      <c r="I131" s="130"/>
      <c r="J131" s="130"/>
      <c r="K131" s="5"/>
      <c r="L131"/>
      <c r="M131"/>
      <c r="N131"/>
      <c r="O131"/>
      <c r="P131"/>
      <c r="Q131" s="245">
        <f t="shared" si="23"/>
        <v>17</v>
      </c>
      <c r="R131" s="170">
        <v>7</v>
      </c>
      <c r="S131" s="171">
        <v>1</v>
      </c>
      <c r="T131" s="171">
        <v>8</v>
      </c>
      <c r="U131" s="171">
        <v>3</v>
      </c>
      <c r="V131" s="171"/>
      <c r="W131" s="171"/>
      <c r="X131" s="5"/>
      <c r="Y131"/>
      <c r="Z131"/>
      <c r="AA131"/>
      <c r="AB131"/>
      <c r="AC131"/>
      <c r="AD131" s="245">
        <f t="shared" si="14"/>
        <v>19</v>
      </c>
    </row>
    <row r="132" spans="1:30" ht="15.75" thickBot="1">
      <c r="A132" s="253" t="s">
        <v>143</v>
      </c>
      <c r="B132" s="253" t="s">
        <v>132</v>
      </c>
      <c r="C132" s="4"/>
      <c r="D132" s="4"/>
      <c r="E132" s="130">
        <v>0</v>
      </c>
      <c r="F132" s="130">
        <v>4</v>
      </c>
      <c r="G132" s="130">
        <v>0</v>
      </c>
      <c r="H132" s="130">
        <v>0</v>
      </c>
      <c r="I132" s="130"/>
      <c r="J132" s="130"/>
      <c r="K132" s="5"/>
      <c r="L132"/>
      <c r="M132"/>
      <c r="N132"/>
      <c r="O132"/>
      <c r="P132"/>
      <c r="Q132" s="245">
        <f t="shared" si="23"/>
        <v>4</v>
      </c>
      <c r="R132" s="170">
        <v>0</v>
      </c>
      <c r="S132" s="171">
        <v>4</v>
      </c>
      <c r="T132" s="171">
        <v>2</v>
      </c>
      <c r="U132" s="171">
        <v>1</v>
      </c>
      <c r="V132" s="171"/>
      <c r="W132" s="171"/>
      <c r="X132" s="5"/>
      <c r="Y132"/>
      <c r="Z132"/>
      <c r="AA132"/>
      <c r="AB132"/>
      <c r="AC132"/>
      <c r="AD132" s="245">
        <f t="shared" si="14"/>
        <v>7</v>
      </c>
    </row>
    <row r="133" spans="1:30" ht="15.75" thickBot="1">
      <c r="A133" s="253" t="s">
        <v>143</v>
      </c>
      <c r="B133" s="253" t="s">
        <v>133</v>
      </c>
      <c r="C133" s="4"/>
      <c r="D133" s="4"/>
      <c r="E133" s="130">
        <v>4</v>
      </c>
      <c r="F133" s="130">
        <v>8</v>
      </c>
      <c r="G133" s="130">
        <v>6</v>
      </c>
      <c r="H133" s="130">
        <v>6</v>
      </c>
      <c r="I133" s="130"/>
      <c r="J133" s="130"/>
      <c r="K133" s="5"/>
      <c r="L133"/>
      <c r="M133"/>
      <c r="N133"/>
      <c r="O133"/>
      <c r="P133"/>
      <c r="Q133" s="245">
        <f t="shared" si="23"/>
        <v>24</v>
      </c>
      <c r="R133" s="170">
        <v>7</v>
      </c>
      <c r="S133" s="171">
        <v>11</v>
      </c>
      <c r="T133" s="171">
        <v>10</v>
      </c>
      <c r="U133" s="171">
        <v>8</v>
      </c>
      <c r="V133" s="171"/>
      <c r="W133" s="171"/>
      <c r="X133" s="5"/>
      <c r="Y133"/>
      <c r="Z133"/>
      <c r="AA133"/>
      <c r="AB133"/>
      <c r="AC133"/>
      <c r="AD133" s="245">
        <f t="shared" si="14"/>
        <v>36</v>
      </c>
    </row>
    <row r="134" spans="1:30" ht="15.75" thickBot="1">
      <c r="A134" s="253" t="s">
        <v>143</v>
      </c>
      <c r="B134" s="253" t="s">
        <v>134</v>
      </c>
      <c r="C134" s="4"/>
      <c r="D134" s="4"/>
      <c r="E134" s="130"/>
      <c r="F134" s="130"/>
      <c r="G134" s="130"/>
      <c r="H134" s="130"/>
      <c r="I134" s="130"/>
      <c r="J134" s="130"/>
      <c r="K134" s="5"/>
      <c r="L134"/>
      <c r="M134"/>
      <c r="N134"/>
      <c r="O134"/>
      <c r="P134"/>
      <c r="Q134" s="245">
        <f t="shared" si="23"/>
        <v>0</v>
      </c>
      <c r="R134" s="170"/>
      <c r="S134" s="171"/>
      <c r="T134" s="171"/>
      <c r="U134" s="171"/>
      <c r="V134" s="171"/>
      <c r="W134" s="171"/>
      <c r="X134" s="5"/>
      <c r="Y134"/>
      <c r="Z134"/>
      <c r="AA134"/>
      <c r="AB134"/>
      <c r="AC134"/>
      <c r="AD134" s="245">
        <f t="shared" si="14"/>
        <v>0</v>
      </c>
    </row>
    <row r="135" spans="1:30" ht="15.75" thickBot="1">
      <c r="A135" s="253" t="s">
        <v>143</v>
      </c>
      <c r="B135" s="253" t="s">
        <v>135</v>
      </c>
      <c r="C135" s="4"/>
      <c r="D135" s="4"/>
      <c r="E135" s="130">
        <v>0</v>
      </c>
      <c r="F135" s="130"/>
      <c r="G135" s="130">
        <v>0</v>
      </c>
      <c r="H135" s="130">
        <v>0</v>
      </c>
      <c r="I135" s="130"/>
      <c r="J135" s="130"/>
      <c r="K135" s="5"/>
      <c r="L135"/>
      <c r="M135"/>
      <c r="N135"/>
      <c r="O135"/>
      <c r="P135"/>
      <c r="Q135" s="245">
        <f t="shared" si="23"/>
        <v>0</v>
      </c>
      <c r="R135" s="170">
        <v>0</v>
      </c>
      <c r="S135" s="171"/>
      <c r="T135" s="171">
        <v>0</v>
      </c>
      <c r="U135" s="171">
        <v>1</v>
      </c>
      <c r="V135" s="171"/>
      <c r="W135" s="171"/>
      <c r="X135" s="5"/>
      <c r="Y135"/>
      <c r="Z135"/>
      <c r="AA135"/>
      <c r="AB135"/>
      <c r="AC135"/>
      <c r="AD135" s="245">
        <f t="shared" si="14"/>
        <v>1</v>
      </c>
    </row>
    <row r="136" spans="1:30" ht="15.75" thickBot="1">
      <c r="A136" s="253" t="s">
        <v>143</v>
      </c>
      <c r="B136" s="253" t="s">
        <v>136</v>
      </c>
      <c r="C136" s="4"/>
      <c r="D136" s="4"/>
      <c r="E136" s="130">
        <v>0</v>
      </c>
      <c r="F136" s="130">
        <v>0</v>
      </c>
      <c r="G136" s="130"/>
      <c r="H136" s="130">
        <v>0</v>
      </c>
      <c r="I136" s="130"/>
      <c r="J136" s="130"/>
      <c r="K136" s="5"/>
      <c r="L136"/>
      <c r="M136"/>
      <c r="N136"/>
      <c r="O136"/>
      <c r="P136"/>
      <c r="Q136" s="245">
        <f t="shared" si="23"/>
        <v>0</v>
      </c>
      <c r="R136" s="170">
        <v>0</v>
      </c>
      <c r="S136" s="171">
        <v>0</v>
      </c>
      <c r="T136" s="171"/>
      <c r="U136" s="171">
        <v>0</v>
      </c>
      <c r="V136" s="171"/>
      <c r="W136" s="171"/>
      <c r="X136" s="5"/>
      <c r="Y136"/>
      <c r="Z136"/>
      <c r="AA136"/>
      <c r="AB136"/>
      <c r="AC136"/>
      <c r="AD136" s="245">
        <f aca="true" t="shared" si="26" ref="AD136:AD142">SUM(R136:AC136)</f>
        <v>0</v>
      </c>
    </row>
    <row r="137" spans="1:30" ht="15.75" thickBot="1">
      <c r="A137" s="253" t="s">
        <v>143</v>
      </c>
      <c r="B137" s="253" t="s">
        <v>137</v>
      </c>
      <c r="C137" s="4"/>
      <c r="D137" s="4"/>
      <c r="E137" s="130">
        <v>0</v>
      </c>
      <c r="F137" s="86"/>
      <c r="G137" s="130"/>
      <c r="H137" s="130"/>
      <c r="I137" s="130"/>
      <c r="J137" s="130"/>
      <c r="K137" s="5"/>
      <c r="L137"/>
      <c r="M137"/>
      <c r="N137"/>
      <c r="O137"/>
      <c r="P137"/>
      <c r="Q137" s="245">
        <f t="shared" si="23"/>
        <v>0</v>
      </c>
      <c r="R137" s="170">
        <v>0</v>
      </c>
      <c r="S137" s="171"/>
      <c r="T137" s="171"/>
      <c r="U137" s="171"/>
      <c r="V137" s="171"/>
      <c r="W137" s="171"/>
      <c r="X137" s="5"/>
      <c r="Y137"/>
      <c r="Z137"/>
      <c r="AA137"/>
      <c r="AB137"/>
      <c r="AC137"/>
      <c r="AD137" s="245">
        <f t="shared" si="26"/>
        <v>0</v>
      </c>
    </row>
    <row r="138" spans="1:30" ht="15.75" thickBot="1">
      <c r="A138" s="253" t="s">
        <v>143</v>
      </c>
      <c r="B138" s="253" t="s">
        <v>138</v>
      </c>
      <c r="C138" s="4"/>
      <c r="D138" s="4"/>
      <c r="E138" s="130">
        <v>1</v>
      </c>
      <c r="F138" s="130"/>
      <c r="G138" s="130"/>
      <c r="H138" s="130"/>
      <c r="I138" s="130"/>
      <c r="J138" s="130"/>
      <c r="K138" s="5"/>
      <c r="L138"/>
      <c r="M138"/>
      <c r="N138"/>
      <c r="O138"/>
      <c r="P138"/>
      <c r="Q138" s="245">
        <f t="shared" si="23"/>
        <v>1</v>
      </c>
      <c r="R138" s="170">
        <v>1</v>
      </c>
      <c r="S138" s="171"/>
      <c r="T138" s="171"/>
      <c r="U138" s="171"/>
      <c r="V138" s="171"/>
      <c r="W138" s="171"/>
      <c r="X138" s="5"/>
      <c r="Y138"/>
      <c r="Z138"/>
      <c r="AA138"/>
      <c r="AB138"/>
      <c r="AC138"/>
      <c r="AD138" s="245">
        <f t="shared" si="26"/>
        <v>1</v>
      </c>
    </row>
    <row r="139" spans="1:30" ht="15.75" thickBot="1">
      <c r="A139" s="253" t="s">
        <v>143</v>
      </c>
      <c r="B139" s="253" t="s">
        <v>139</v>
      </c>
      <c r="C139" s="4"/>
      <c r="D139" s="4"/>
      <c r="E139" s="130"/>
      <c r="F139" s="130">
        <v>1</v>
      </c>
      <c r="G139" s="130">
        <v>1</v>
      </c>
      <c r="H139" s="130"/>
      <c r="I139" s="130"/>
      <c r="J139" s="130"/>
      <c r="K139" s="5"/>
      <c r="L139"/>
      <c r="M139"/>
      <c r="N139"/>
      <c r="O139"/>
      <c r="P139"/>
      <c r="Q139" s="245">
        <f t="shared" si="23"/>
        <v>2</v>
      </c>
      <c r="R139" s="170"/>
      <c r="S139" s="171">
        <v>3</v>
      </c>
      <c r="T139" s="171">
        <v>2</v>
      </c>
      <c r="U139" s="171"/>
      <c r="V139" s="171"/>
      <c r="W139" s="171"/>
      <c r="X139" s="5"/>
      <c r="Y139"/>
      <c r="Z139"/>
      <c r="AA139"/>
      <c r="AB139"/>
      <c r="AC139"/>
      <c r="AD139" s="245">
        <f t="shared" si="26"/>
        <v>5</v>
      </c>
    </row>
    <row r="140" spans="1:30" ht="15.75" thickBot="1">
      <c r="A140" s="253" t="s">
        <v>143</v>
      </c>
      <c r="B140" s="253" t="s">
        <v>140</v>
      </c>
      <c r="C140" s="4"/>
      <c r="D140" s="4"/>
      <c r="E140" s="130">
        <v>2</v>
      </c>
      <c r="F140" s="130"/>
      <c r="G140" s="130">
        <v>0</v>
      </c>
      <c r="H140" s="130">
        <v>2</v>
      </c>
      <c r="I140" s="130"/>
      <c r="J140" s="130"/>
      <c r="K140" s="5"/>
      <c r="L140"/>
      <c r="M140"/>
      <c r="N140"/>
      <c r="O140"/>
      <c r="P140"/>
      <c r="Q140" s="245">
        <f t="shared" si="23"/>
        <v>4</v>
      </c>
      <c r="R140" s="170">
        <v>2</v>
      </c>
      <c r="S140" s="171">
        <v>0</v>
      </c>
      <c r="T140" s="171">
        <v>0</v>
      </c>
      <c r="U140" s="171">
        <v>2</v>
      </c>
      <c r="V140" s="171"/>
      <c r="W140" s="171"/>
      <c r="X140" s="5"/>
      <c r="Y140"/>
      <c r="Z140"/>
      <c r="AA140"/>
      <c r="AB140"/>
      <c r="AC140"/>
      <c r="AD140" s="245">
        <f t="shared" si="26"/>
        <v>4</v>
      </c>
    </row>
    <row r="141" spans="1:30" ht="15.75" thickBot="1">
      <c r="A141" s="253" t="s">
        <v>143</v>
      </c>
      <c r="B141" s="253" t="s">
        <v>141</v>
      </c>
      <c r="C141" s="4"/>
      <c r="D141" s="4"/>
      <c r="E141" s="130"/>
      <c r="F141" s="86"/>
      <c r="G141" s="130"/>
      <c r="H141" s="130"/>
      <c r="I141" s="130"/>
      <c r="J141" s="130"/>
      <c r="K141" s="5"/>
      <c r="L141"/>
      <c r="M141"/>
      <c r="N141"/>
      <c r="O141"/>
      <c r="P141"/>
      <c r="Q141" s="245">
        <f t="shared" si="23"/>
        <v>0</v>
      </c>
      <c r="R141" s="170"/>
      <c r="S141" s="171"/>
      <c r="T141" s="171">
        <v>0</v>
      </c>
      <c r="U141" s="171"/>
      <c r="V141" s="171"/>
      <c r="W141" s="171"/>
      <c r="X141" s="5"/>
      <c r="Y141"/>
      <c r="Z141"/>
      <c r="AA141"/>
      <c r="AB141"/>
      <c r="AC141"/>
      <c r="AD141" s="245">
        <f t="shared" si="26"/>
        <v>0</v>
      </c>
    </row>
    <row r="142" spans="1:30" ht="15.75" thickBot="1">
      <c r="A142" s="253" t="s">
        <v>143</v>
      </c>
      <c r="B142" s="253" t="s">
        <v>142</v>
      </c>
      <c r="C142" s="4"/>
      <c r="D142" s="4"/>
      <c r="E142" s="130"/>
      <c r="F142" s="85"/>
      <c r="G142" s="85"/>
      <c r="H142" s="85"/>
      <c r="I142" s="85"/>
      <c r="J142" s="85"/>
      <c r="K142" s="5"/>
      <c r="L142"/>
      <c r="M142"/>
      <c r="N142"/>
      <c r="O142"/>
      <c r="P142"/>
      <c r="Q142" s="245">
        <f t="shared" si="23"/>
        <v>0</v>
      </c>
      <c r="R142" s="170"/>
      <c r="S142" s="171"/>
      <c r="T142" s="171"/>
      <c r="U142" s="171"/>
      <c r="V142" s="171"/>
      <c r="W142" s="171"/>
      <c r="X142" s="5"/>
      <c r="Y142"/>
      <c r="Z142"/>
      <c r="AA142"/>
      <c r="AB142"/>
      <c r="AC142"/>
      <c r="AD142" s="245">
        <f t="shared" si="26"/>
        <v>0</v>
      </c>
    </row>
    <row r="143" spans="1:31" ht="15.75" thickBot="1">
      <c r="A143" s="356" t="s">
        <v>165</v>
      </c>
      <c r="B143" s="357"/>
      <c r="C143" s="232">
        <f>+D143/'Metas Muni'!N17</f>
        <v>1.0387029761098314</v>
      </c>
      <c r="D143" s="233">
        <f>+Q143/AD143</f>
        <v>0.7540983606557377</v>
      </c>
      <c r="E143" s="242">
        <f>SUM(E130:E142)</f>
        <v>27</v>
      </c>
      <c r="F143" s="242">
        <f aca="true" t="shared" si="27" ref="F143:P143">SUM(F130:F142)</f>
        <v>22</v>
      </c>
      <c r="G143" s="242">
        <f t="shared" si="27"/>
        <v>26</v>
      </c>
      <c r="H143" s="242">
        <f t="shared" si="27"/>
        <v>17</v>
      </c>
      <c r="I143" s="242">
        <f t="shared" si="27"/>
        <v>0</v>
      </c>
      <c r="J143" s="242">
        <f t="shared" si="27"/>
        <v>0</v>
      </c>
      <c r="K143" s="242">
        <f t="shared" si="27"/>
        <v>0</v>
      </c>
      <c r="L143" s="242">
        <f t="shared" si="27"/>
        <v>0</v>
      </c>
      <c r="M143" s="242">
        <f t="shared" si="27"/>
        <v>0</v>
      </c>
      <c r="N143" s="242">
        <f t="shared" si="27"/>
        <v>0</v>
      </c>
      <c r="O143" s="242">
        <f t="shared" si="27"/>
        <v>0</v>
      </c>
      <c r="P143" s="242">
        <f t="shared" si="27"/>
        <v>0</v>
      </c>
      <c r="Q143" s="242">
        <f>SUM(Q130:Q142)</f>
        <v>92</v>
      </c>
      <c r="R143" s="242">
        <f>SUM(R130:R142)</f>
        <v>31</v>
      </c>
      <c r="S143" s="242">
        <f aca="true" t="shared" si="28" ref="S143:AC143">SUM(S130:S142)</f>
        <v>28</v>
      </c>
      <c r="T143" s="242">
        <f t="shared" si="28"/>
        <v>38</v>
      </c>
      <c r="U143" s="242">
        <f t="shared" si="28"/>
        <v>25</v>
      </c>
      <c r="V143" s="242">
        <f t="shared" si="28"/>
        <v>0</v>
      </c>
      <c r="W143" s="242">
        <f t="shared" si="28"/>
        <v>0</v>
      </c>
      <c r="X143" s="242">
        <f t="shared" si="28"/>
        <v>0</v>
      </c>
      <c r="Y143" s="242">
        <f t="shared" si="28"/>
        <v>0</v>
      </c>
      <c r="Z143" s="242">
        <f t="shared" si="28"/>
        <v>0</v>
      </c>
      <c r="AA143" s="242">
        <f t="shared" si="28"/>
        <v>0</v>
      </c>
      <c r="AB143" s="242">
        <f t="shared" si="28"/>
        <v>0</v>
      </c>
      <c r="AC143" s="242">
        <f t="shared" si="28"/>
        <v>0</v>
      </c>
      <c r="AD143" s="242">
        <f>SUM(AD130:AD142)</f>
        <v>122</v>
      </c>
      <c r="AE143" s="314"/>
    </row>
    <row r="144" spans="1:30" ht="15.75" thickBot="1">
      <c r="A144" s="253" t="s">
        <v>148</v>
      </c>
      <c r="B144" s="253" t="s">
        <v>144</v>
      </c>
      <c r="C144" s="4"/>
      <c r="D144" s="4"/>
      <c r="E144" s="130">
        <v>9</v>
      </c>
      <c r="F144" s="87">
        <v>17</v>
      </c>
      <c r="G144" s="87">
        <v>5</v>
      </c>
      <c r="H144" s="87">
        <v>11</v>
      </c>
      <c r="I144" s="87"/>
      <c r="J144" s="87"/>
      <c r="K144" s="5"/>
      <c r="L144"/>
      <c r="M144"/>
      <c r="N144"/>
      <c r="O144"/>
      <c r="P144"/>
      <c r="Q144" s="245">
        <f t="shared" si="23"/>
        <v>42</v>
      </c>
      <c r="R144" s="172">
        <v>18</v>
      </c>
      <c r="S144" s="173">
        <v>28</v>
      </c>
      <c r="T144" s="173">
        <v>6</v>
      </c>
      <c r="U144" s="173">
        <v>18</v>
      </c>
      <c r="V144" s="173"/>
      <c r="W144" s="173"/>
      <c r="X144" s="5"/>
      <c r="Y144"/>
      <c r="Z144"/>
      <c r="AA144"/>
      <c r="AB144"/>
      <c r="AC144"/>
      <c r="AD144" s="245">
        <f>SUM(R144:AC144)</f>
        <v>70</v>
      </c>
    </row>
    <row r="145" spans="1:30" ht="15.75" thickBot="1">
      <c r="A145" s="253" t="s">
        <v>148</v>
      </c>
      <c r="B145" s="253" t="s">
        <v>145</v>
      </c>
      <c r="C145" s="4"/>
      <c r="D145" s="4"/>
      <c r="E145" s="130"/>
      <c r="F145" s="86"/>
      <c r="G145" s="130"/>
      <c r="H145" s="130"/>
      <c r="I145" s="130"/>
      <c r="J145" s="130"/>
      <c r="K145" s="5"/>
      <c r="L145"/>
      <c r="M145"/>
      <c r="N145"/>
      <c r="O145"/>
      <c r="P145"/>
      <c r="Q145" s="245">
        <f t="shared" si="23"/>
        <v>0</v>
      </c>
      <c r="R145" s="174"/>
      <c r="S145" s="175"/>
      <c r="T145" s="175"/>
      <c r="U145" s="175"/>
      <c r="V145" s="175"/>
      <c r="W145" s="175"/>
      <c r="X145" s="5"/>
      <c r="Y145"/>
      <c r="Z145"/>
      <c r="AA145"/>
      <c r="AB145"/>
      <c r="AC145"/>
      <c r="AD145" s="245">
        <f>SUM(R145:AC145)</f>
        <v>0</v>
      </c>
    </row>
    <row r="146" spans="1:30" ht="15.75" thickBot="1">
      <c r="A146" s="253" t="s">
        <v>148</v>
      </c>
      <c r="B146" s="253" t="s">
        <v>146</v>
      </c>
      <c r="C146" s="4"/>
      <c r="D146" s="4"/>
      <c r="E146" s="130"/>
      <c r="F146" s="86"/>
      <c r="G146" s="130"/>
      <c r="H146" s="130"/>
      <c r="I146" s="130"/>
      <c r="J146" s="130"/>
      <c r="K146" s="5"/>
      <c r="L146"/>
      <c r="M146"/>
      <c r="N146"/>
      <c r="O146"/>
      <c r="P146"/>
      <c r="Q146" s="245">
        <f t="shared" si="23"/>
        <v>0</v>
      </c>
      <c r="R146" s="174"/>
      <c r="S146" s="175"/>
      <c r="T146" s="175"/>
      <c r="U146" s="175"/>
      <c r="V146" s="175"/>
      <c r="W146" s="175"/>
      <c r="X146" s="5"/>
      <c r="Y146"/>
      <c r="Z146"/>
      <c r="AA146"/>
      <c r="AB146"/>
      <c r="AC146"/>
      <c r="AD146" s="245">
        <f>SUM(R146:AC146)</f>
        <v>0</v>
      </c>
    </row>
    <row r="147" spans="1:30" ht="15.75" thickBot="1">
      <c r="A147" s="253" t="s">
        <v>148</v>
      </c>
      <c r="B147" s="253" t="s">
        <v>147</v>
      </c>
      <c r="C147" s="4"/>
      <c r="D147" s="4"/>
      <c r="E147" s="130"/>
      <c r="F147" s="56"/>
      <c r="G147" s="85"/>
      <c r="H147" s="85"/>
      <c r="I147" s="85"/>
      <c r="J147" s="85"/>
      <c r="K147" s="5"/>
      <c r="L147"/>
      <c r="M147"/>
      <c r="N147"/>
      <c r="O147"/>
      <c r="P147"/>
      <c r="Q147" s="245">
        <f t="shared" si="23"/>
        <v>0</v>
      </c>
      <c r="R147" s="174"/>
      <c r="S147" s="175"/>
      <c r="T147" s="175"/>
      <c r="U147" s="175"/>
      <c r="V147" s="175"/>
      <c r="W147" s="175"/>
      <c r="X147" s="5"/>
      <c r="Y147"/>
      <c r="Z147"/>
      <c r="AA147"/>
      <c r="AB147"/>
      <c r="AC147"/>
      <c r="AD147" s="245">
        <f>SUM(R147:AC147)</f>
        <v>0</v>
      </c>
    </row>
    <row r="148" spans="1:31" ht="15.75" thickBot="1">
      <c r="A148" s="356" t="s">
        <v>166</v>
      </c>
      <c r="B148" s="357"/>
      <c r="C148" s="232">
        <f>+D148/'Metas Muni'!N18</f>
        <v>1.06951871657754</v>
      </c>
      <c r="D148" s="233">
        <f>+Q148/AD148</f>
        <v>0.6</v>
      </c>
      <c r="E148" s="242">
        <f>SUM(E144:E147)</f>
        <v>9</v>
      </c>
      <c r="F148" s="242">
        <f aca="true" t="shared" si="29" ref="F148:P148">SUM(F144:F147)</f>
        <v>17</v>
      </c>
      <c r="G148" s="242">
        <f t="shared" si="29"/>
        <v>5</v>
      </c>
      <c r="H148" s="242">
        <f t="shared" si="29"/>
        <v>11</v>
      </c>
      <c r="I148" s="242">
        <f t="shared" si="29"/>
        <v>0</v>
      </c>
      <c r="J148" s="242">
        <f t="shared" si="29"/>
        <v>0</v>
      </c>
      <c r="K148" s="242">
        <f t="shared" si="29"/>
        <v>0</v>
      </c>
      <c r="L148" s="242">
        <f t="shared" si="29"/>
        <v>0</v>
      </c>
      <c r="M148" s="242">
        <f t="shared" si="29"/>
        <v>0</v>
      </c>
      <c r="N148" s="242">
        <f t="shared" si="29"/>
        <v>0</v>
      </c>
      <c r="O148" s="242">
        <f t="shared" si="29"/>
        <v>0</v>
      </c>
      <c r="P148" s="242">
        <f t="shared" si="29"/>
        <v>0</v>
      </c>
      <c r="Q148" s="242">
        <f>SUM(Q144:Q147)</f>
        <v>42</v>
      </c>
      <c r="R148" s="242">
        <f>SUM(R144:R147)</f>
        <v>18</v>
      </c>
      <c r="S148" s="242">
        <f aca="true" t="shared" si="30" ref="S148:AC148">SUM(S144:S147)</f>
        <v>28</v>
      </c>
      <c r="T148" s="242">
        <f t="shared" si="30"/>
        <v>6</v>
      </c>
      <c r="U148" s="242">
        <f t="shared" si="30"/>
        <v>18</v>
      </c>
      <c r="V148" s="242">
        <f t="shared" si="30"/>
        <v>0</v>
      </c>
      <c r="W148" s="242">
        <f t="shared" si="30"/>
        <v>0</v>
      </c>
      <c r="X148" s="242">
        <f t="shared" si="30"/>
        <v>0</v>
      </c>
      <c r="Y148" s="242">
        <f t="shared" si="30"/>
        <v>0</v>
      </c>
      <c r="Z148" s="242">
        <f t="shared" si="30"/>
        <v>0</v>
      </c>
      <c r="AA148" s="242">
        <f t="shared" si="30"/>
        <v>0</v>
      </c>
      <c r="AB148" s="242">
        <f t="shared" si="30"/>
        <v>0</v>
      </c>
      <c r="AC148" s="242">
        <f t="shared" si="30"/>
        <v>0</v>
      </c>
      <c r="AD148" s="242">
        <f>SUM(AD144:AD147)</f>
        <v>70</v>
      </c>
      <c r="AE148" s="314"/>
    </row>
    <row r="149" spans="1:30" ht="15.75" thickBot="1">
      <c r="A149" s="253" t="s">
        <v>156</v>
      </c>
      <c r="B149" s="253" t="s">
        <v>149</v>
      </c>
      <c r="C149" s="4"/>
      <c r="D149" s="4"/>
      <c r="E149" s="87"/>
      <c r="F149" s="87">
        <v>0</v>
      </c>
      <c r="G149" s="87">
        <v>0</v>
      </c>
      <c r="H149" s="87">
        <v>2</v>
      </c>
      <c r="I149" s="87"/>
      <c r="J149" s="87"/>
      <c r="K149" s="5"/>
      <c r="L149"/>
      <c r="M149"/>
      <c r="N149"/>
      <c r="O149"/>
      <c r="P149"/>
      <c r="Q149" s="245">
        <f t="shared" si="23"/>
        <v>2</v>
      </c>
      <c r="R149" s="176">
        <v>0</v>
      </c>
      <c r="S149" s="177">
        <v>0</v>
      </c>
      <c r="T149" s="177">
        <v>0</v>
      </c>
      <c r="U149" s="177">
        <v>2</v>
      </c>
      <c r="V149" s="177"/>
      <c r="W149" s="177"/>
      <c r="X149" s="5"/>
      <c r="Y149"/>
      <c r="Z149"/>
      <c r="AA149"/>
      <c r="AB149"/>
      <c r="AC149"/>
      <c r="AD149" s="245">
        <f aca="true" t="shared" si="31" ref="AD149:AD155">SUM(R149:AC149)</f>
        <v>2</v>
      </c>
    </row>
    <row r="150" spans="1:30" ht="15.75" thickBot="1">
      <c r="A150" s="253" t="s">
        <v>156</v>
      </c>
      <c r="B150" s="253" t="s">
        <v>150</v>
      </c>
      <c r="C150" s="4"/>
      <c r="D150" s="4"/>
      <c r="E150" s="130"/>
      <c r="F150" s="130">
        <v>0</v>
      </c>
      <c r="G150" s="130">
        <v>1</v>
      </c>
      <c r="H150" s="130"/>
      <c r="I150" s="130"/>
      <c r="J150" s="130"/>
      <c r="K150" s="5"/>
      <c r="L150"/>
      <c r="M150"/>
      <c r="N150"/>
      <c r="O150"/>
      <c r="P150"/>
      <c r="Q150" s="245">
        <f t="shared" si="23"/>
        <v>1</v>
      </c>
      <c r="R150" s="178"/>
      <c r="S150" s="179">
        <v>0</v>
      </c>
      <c r="T150" s="179">
        <v>1</v>
      </c>
      <c r="U150" s="179"/>
      <c r="V150" s="179"/>
      <c r="W150" s="179"/>
      <c r="X150" s="5"/>
      <c r="Y150"/>
      <c r="Z150"/>
      <c r="AA150"/>
      <c r="AB150"/>
      <c r="AC150"/>
      <c r="AD150" s="245">
        <f t="shared" si="31"/>
        <v>1</v>
      </c>
    </row>
    <row r="151" spans="1:30" ht="15.75" thickBot="1">
      <c r="A151" s="253" t="s">
        <v>156</v>
      </c>
      <c r="B151" s="253" t="s">
        <v>151</v>
      </c>
      <c r="C151" s="4"/>
      <c r="D151" s="4"/>
      <c r="E151" s="130"/>
      <c r="F151" s="130"/>
      <c r="G151" s="130">
        <v>1</v>
      </c>
      <c r="H151" s="130"/>
      <c r="I151" s="130"/>
      <c r="J151" s="130"/>
      <c r="K151" s="5"/>
      <c r="L151"/>
      <c r="M151"/>
      <c r="N151"/>
      <c r="O151"/>
      <c r="P151"/>
      <c r="Q151" s="245">
        <f t="shared" si="23"/>
        <v>1</v>
      </c>
      <c r="R151" s="178">
        <v>0</v>
      </c>
      <c r="S151" s="179"/>
      <c r="T151" s="179">
        <v>1</v>
      </c>
      <c r="U151" s="179">
        <v>0</v>
      </c>
      <c r="V151" s="179"/>
      <c r="W151" s="179"/>
      <c r="X151" s="5"/>
      <c r="Y151"/>
      <c r="Z151"/>
      <c r="AA151"/>
      <c r="AB151"/>
      <c r="AC151"/>
      <c r="AD151" s="245">
        <f t="shared" si="31"/>
        <v>1</v>
      </c>
    </row>
    <row r="152" spans="1:30" ht="15.75" thickBot="1">
      <c r="A152" s="253" t="s">
        <v>156</v>
      </c>
      <c r="B152" s="253" t="s">
        <v>152</v>
      </c>
      <c r="C152" s="4"/>
      <c r="D152" s="4"/>
      <c r="E152" s="130"/>
      <c r="F152" s="130"/>
      <c r="G152" s="130">
        <v>2</v>
      </c>
      <c r="H152" s="130">
        <v>1</v>
      </c>
      <c r="I152" s="130"/>
      <c r="J152" s="130"/>
      <c r="K152" s="5"/>
      <c r="L152"/>
      <c r="M152"/>
      <c r="N152"/>
      <c r="O152"/>
      <c r="P152"/>
      <c r="Q152" s="245">
        <f t="shared" si="23"/>
        <v>3</v>
      </c>
      <c r="R152" s="178"/>
      <c r="S152" s="179"/>
      <c r="T152" s="179">
        <v>2</v>
      </c>
      <c r="U152" s="179">
        <v>1</v>
      </c>
      <c r="V152" s="179"/>
      <c r="W152" s="179"/>
      <c r="X152" s="5"/>
      <c r="Y152"/>
      <c r="Z152"/>
      <c r="AA152"/>
      <c r="AB152"/>
      <c r="AC152"/>
      <c r="AD152" s="245">
        <f t="shared" si="31"/>
        <v>3</v>
      </c>
    </row>
    <row r="153" spans="1:30" ht="15.75" thickBot="1">
      <c r="A153" s="253" t="s">
        <v>156</v>
      </c>
      <c r="B153" s="253" t="s">
        <v>153</v>
      </c>
      <c r="C153" s="4"/>
      <c r="D153" s="4"/>
      <c r="E153" s="130"/>
      <c r="F153" s="130">
        <v>0</v>
      </c>
      <c r="G153" s="130"/>
      <c r="H153" s="130">
        <v>0</v>
      </c>
      <c r="I153" s="130"/>
      <c r="J153" s="130"/>
      <c r="K153" s="5"/>
      <c r="L153"/>
      <c r="M153"/>
      <c r="N153"/>
      <c r="O153"/>
      <c r="P153"/>
      <c r="Q153" s="245">
        <f t="shared" si="23"/>
        <v>0</v>
      </c>
      <c r="R153" s="178"/>
      <c r="S153" s="179">
        <v>0</v>
      </c>
      <c r="T153" s="179">
        <v>1</v>
      </c>
      <c r="U153" s="179">
        <v>0</v>
      </c>
      <c r="V153" s="179"/>
      <c r="W153" s="179"/>
      <c r="X153" s="5"/>
      <c r="Y153"/>
      <c r="Z153"/>
      <c r="AA153"/>
      <c r="AB153"/>
      <c r="AC153"/>
      <c r="AD153" s="245">
        <f t="shared" si="31"/>
        <v>1</v>
      </c>
    </row>
    <row r="154" spans="1:30" ht="15.75" thickBot="1">
      <c r="A154" s="253" t="s">
        <v>156</v>
      </c>
      <c r="B154" s="253" t="s">
        <v>154</v>
      </c>
      <c r="C154" s="4"/>
      <c r="D154" s="4"/>
      <c r="E154" s="130"/>
      <c r="F154" s="130">
        <v>1</v>
      </c>
      <c r="G154" s="130">
        <v>2</v>
      </c>
      <c r="H154" s="130">
        <v>0</v>
      </c>
      <c r="I154" s="130"/>
      <c r="J154" s="130"/>
      <c r="K154" s="5"/>
      <c r="L154"/>
      <c r="M154"/>
      <c r="N154"/>
      <c r="O154"/>
      <c r="P154"/>
      <c r="Q154" s="245">
        <f t="shared" si="23"/>
        <v>3</v>
      </c>
      <c r="R154" s="178">
        <v>0</v>
      </c>
      <c r="S154" s="179">
        <v>1</v>
      </c>
      <c r="T154" s="179">
        <v>2</v>
      </c>
      <c r="U154" s="179">
        <v>0</v>
      </c>
      <c r="V154" s="179"/>
      <c r="W154" s="179"/>
      <c r="X154" s="5"/>
      <c r="Y154"/>
      <c r="Z154"/>
      <c r="AA154"/>
      <c r="AB154"/>
      <c r="AC154"/>
      <c r="AD154" s="245">
        <f t="shared" si="31"/>
        <v>3</v>
      </c>
    </row>
    <row r="155" spans="1:30" ht="15.75" thickBot="1">
      <c r="A155" s="253" t="s">
        <v>156</v>
      </c>
      <c r="B155" s="253" t="s">
        <v>155</v>
      </c>
      <c r="C155" s="4"/>
      <c r="D155" s="4"/>
      <c r="E155" s="85">
        <v>0</v>
      </c>
      <c r="F155" s="85"/>
      <c r="G155" s="85">
        <v>0</v>
      </c>
      <c r="H155" s="85">
        <v>0</v>
      </c>
      <c r="I155" s="85"/>
      <c r="J155" s="85"/>
      <c r="K155" s="5"/>
      <c r="L155" s="6"/>
      <c r="M155" s="6"/>
      <c r="N155" s="6"/>
      <c r="O155" s="6"/>
      <c r="P155" s="6"/>
      <c r="Q155" s="245">
        <f>SUM(E155:P155)</f>
        <v>0</v>
      </c>
      <c r="R155" s="178">
        <v>0</v>
      </c>
      <c r="S155" s="179"/>
      <c r="T155" s="179">
        <v>0</v>
      </c>
      <c r="U155" s="179">
        <v>0</v>
      </c>
      <c r="V155" s="179"/>
      <c r="W155" s="179"/>
      <c r="X155" s="5"/>
      <c r="Y155"/>
      <c r="Z155"/>
      <c r="AA155"/>
      <c r="AB155"/>
      <c r="AC155"/>
      <c r="AD155" s="245">
        <f t="shared" si="31"/>
        <v>0</v>
      </c>
    </row>
    <row r="156" spans="1:31" ht="15.75" thickBot="1">
      <c r="A156" s="356" t="s">
        <v>167</v>
      </c>
      <c r="B156" s="357"/>
      <c r="C156" s="232">
        <f>+D156/'Metas Muni'!N19</f>
        <v>1.5001500150015001</v>
      </c>
      <c r="D156" s="233">
        <f>+Q156/AD156</f>
        <v>0.9090909090909091</v>
      </c>
      <c r="E156" s="242">
        <f>SUM(E149:E155)</f>
        <v>0</v>
      </c>
      <c r="F156" s="242">
        <f aca="true" t="shared" si="32" ref="F156:P156">SUM(F149:F155)</f>
        <v>1</v>
      </c>
      <c r="G156" s="242">
        <f t="shared" si="32"/>
        <v>6</v>
      </c>
      <c r="H156" s="242">
        <f t="shared" si="32"/>
        <v>3</v>
      </c>
      <c r="I156" s="242">
        <f t="shared" si="32"/>
        <v>0</v>
      </c>
      <c r="J156" s="242">
        <f t="shared" si="32"/>
        <v>0</v>
      </c>
      <c r="K156" s="242">
        <f t="shared" si="32"/>
        <v>0</v>
      </c>
      <c r="L156" s="242">
        <f t="shared" si="32"/>
        <v>0</v>
      </c>
      <c r="M156" s="242">
        <f t="shared" si="32"/>
        <v>0</v>
      </c>
      <c r="N156" s="242">
        <f t="shared" si="32"/>
        <v>0</v>
      </c>
      <c r="O156" s="242">
        <f t="shared" si="32"/>
        <v>0</v>
      </c>
      <c r="P156" s="242">
        <f t="shared" si="32"/>
        <v>0</v>
      </c>
      <c r="Q156" s="242">
        <f>SUM(Q149:Q155)</f>
        <v>10</v>
      </c>
      <c r="R156" s="242">
        <f>SUM(R149:R155)</f>
        <v>0</v>
      </c>
      <c r="S156" s="242">
        <f aca="true" t="shared" si="33" ref="S156:AC156">SUM(S149:S155)</f>
        <v>1</v>
      </c>
      <c r="T156" s="242">
        <f t="shared" si="33"/>
        <v>7</v>
      </c>
      <c r="U156" s="242">
        <f t="shared" si="33"/>
        <v>3</v>
      </c>
      <c r="V156" s="242">
        <f t="shared" si="33"/>
        <v>0</v>
      </c>
      <c r="W156" s="242">
        <f t="shared" si="33"/>
        <v>0</v>
      </c>
      <c r="X156" s="242">
        <f t="shared" si="33"/>
        <v>0</v>
      </c>
      <c r="Y156" s="242">
        <f t="shared" si="33"/>
        <v>0</v>
      </c>
      <c r="Z156" s="242">
        <f t="shared" si="33"/>
        <v>0</v>
      </c>
      <c r="AA156" s="242">
        <f t="shared" si="33"/>
        <v>0</v>
      </c>
      <c r="AB156" s="242">
        <f t="shared" si="33"/>
        <v>0</v>
      </c>
      <c r="AC156" s="242">
        <f t="shared" si="33"/>
        <v>0</v>
      </c>
      <c r="AD156" s="242">
        <f>SUM(AD149:AD155)</f>
        <v>11</v>
      </c>
      <c r="AE156" s="314"/>
    </row>
    <row r="157" spans="1:31" ht="15">
      <c r="A157"/>
      <c r="B157" s="7" t="s">
        <v>171</v>
      </c>
      <c r="C157" s="49"/>
      <c r="D157" s="50"/>
      <c r="E157" s="6">
        <f aca="true" t="shared" si="34" ref="E157:AD157">+E25+E36+E57+E71+E82+E88+E99+E116+E129+E143+E148+E156+E41+E46</f>
        <v>245</v>
      </c>
      <c r="F157" s="6">
        <f t="shared" si="34"/>
        <v>287</v>
      </c>
      <c r="G157" s="6">
        <f t="shared" si="34"/>
        <v>282</v>
      </c>
      <c r="H157" s="6">
        <f t="shared" si="34"/>
        <v>244</v>
      </c>
      <c r="I157" s="6">
        <f t="shared" si="34"/>
        <v>0</v>
      </c>
      <c r="J157" s="6">
        <f t="shared" si="34"/>
        <v>0</v>
      </c>
      <c r="K157" s="6">
        <f t="shared" si="34"/>
        <v>0</v>
      </c>
      <c r="L157" s="6">
        <f t="shared" si="34"/>
        <v>0</v>
      </c>
      <c r="M157" s="6">
        <f t="shared" si="34"/>
        <v>0</v>
      </c>
      <c r="N157" s="6">
        <f t="shared" si="34"/>
        <v>0</v>
      </c>
      <c r="O157" s="6">
        <f t="shared" si="34"/>
        <v>0</v>
      </c>
      <c r="P157" s="6">
        <f t="shared" si="34"/>
        <v>0</v>
      </c>
      <c r="Q157" s="6">
        <f t="shared" si="34"/>
        <v>1058</v>
      </c>
      <c r="R157" s="6">
        <f t="shared" si="34"/>
        <v>426</v>
      </c>
      <c r="S157" s="6">
        <f t="shared" si="34"/>
        <v>475</v>
      </c>
      <c r="T157" s="6">
        <f t="shared" si="34"/>
        <v>523</v>
      </c>
      <c r="U157" s="6">
        <f t="shared" si="34"/>
        <v>434</v>
      </c>
      <c r="V157" s="6">
        <f t="shared" si="34"/>
        <v>0</v>
      </c>
      <c r="W157" s="6">
        <f t="shared" si="34"/>
        <v>0</v>
      </c>
      <c r="X157" s="6">
        <f t="shared" si="34"/>
        <v>0</v>
      </c>
      <c r="Y157" s="6">
        <f t="shared" si="34"/>
        <v>0</v>
      </c>
      <c r="Z157" s="6">
        <f t="shared" si="34"/>
        <v>0</v>
      </c>
      <c r="AA157" s="6">
        <f t="shared" si="34"/>
        <v>0</v>
      </c>
      <c r="AB157" s="6">
        <f t="shared" si="34"/>
        <v>0</v>
      </c>
      <c r="AC157" s="6">
        <f t="shared" si="34"/>
        <v>0</v>
      </c>
      <c r="AD157" s="6">
        <f t="shared" si="34"/>
        <v>1858</v>
      </c>
      <c r="AE157" s="314"/>
    </row>
    <row r="158" spans="4:30" ht="15">
      <c r="D158" s="315"/>
      <c r="AD158" s="314"/>
    </row>
    <row r="160" ht="15">
      <c r="Q160" s="317"/>
    </row>
  </sheetData>
  <sheetProtection/>
  <mergeCells count="23">
    <mergeCell ref="R2:AD9"/>
    <mergeCell ref="R10:AD10"/>
    <mergeCell ref="A36:B36"/>
    <mergeCell ref="D1:D10"/>
    <mergeCell ref="C1:C11"/>
    <mergeCell ref="E2:Q9"/>
    <mergeCell ref="E1:AD1"/>
    <mergeCell ref="A148:B148"/>
    <mergeCell ref="A129:B129"/>
    <mergeCell ref="A143:B143"/>
    <mergeCell ref="A46:B46"/>
    <mergeCell ref="A41:B41"/>
    <mergeCell ref="A1:A10"/>
    <mergeCell ref="A156:B156"/>
    <mergeCell ref="A57:B57"/>
    <mergeCell ref="A71:B71"/>
    <mergeCell ref="A82:B82"/>
    <mergeCell ref="A88:B88"/>
    <mergeCell ref="E10:Q10"/>
    <mergeCell ref="A116:B116"/>
    <mergeCell ref="A99:B99"/>
    <mergeCell ref="A25:B25"/>
    <mergeCell ref="B1:B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2016-06-16T15:54:29Z</dcterms:modified>
  <cp:category/>
  <cp:version/>
  <cp:contentType/>
  <cp:contentStatus/>
</cp:coreProperties>
</file>